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55" windowHeight="11220" tabRatio="814" activeTab="2"/>
  </bookViews>
  <sheets>
    <sheet name="ТИТУЛ" sheetId="1" r:id="rId1"/>
    <sheet name="ПОЯСНИТЕЛЬНАЯ ЗАПИСКА" sheetId="2" r:id="rId2"/>
    <sheet name="МН 2023 9 кл" sheetId="3" r:id="rId3"/>
    <sheet name="КАЛЕНДАРНЫЙ ГРАФИК УП" sheetId="4" r:id="rId4"/>
    <sheet name="КАБИНЕТЫ " sheetId="5" r:id="rId5"/>
    <sheet name="ГРАФИК АТТЕСТАЦИИ" sheetId="6" r:id="rId6"/>
  </sheets>
  <definedNames>
    <definedName name="_ftn1" localSheetId="3">'КАЛЕНДАРНЫЙ ГРАФИК УП'!#REF!</definedName>
    <definedName name="_ftnref1" localSheetId="3">'КАЛЕНДАРНЫЙ ГРАФИК УП'!#REF!</definedName>
    <definedName name="_xlnm._FilterDatabase" localSheetId="3" hidden="1">'КАЛЕНДАРНЫЙ ГРАФИК УП'!$A$54:$BI$161</definedName>
    <definedName name="Z_19C38175_601B_412D_A73C_73D5C23BF6DE_.wvu.FilterData" localSheetId="3" hidden="1">'КАЛЕНДАРНЫЙ ГРАФИК УП'!#REF!</definedName>
    <definedName name="Z_19C38175_601B_412D_A73C_73D5C23BF6DE_.wvu.PrintArea" localSheetId="3" hidden="1">'КАЛЕНДАРНЫЙ ГРАФИК УП'!$A$1:$BE$161</definedName>
    <definedName name="_xlnm.Print_Titles" localSheetId="2">'МН 2023 9 кл'!$10:$17</definedName>
    <definedName name="_xlnm.Print_Area" localSheetId="5">'ГРАФИК АТТЕСТАЦИИ'!$A$1:$BF$99</definedName>
    <definedName name="_xlnm.Print_Area" localSheetId="4">'КАБИНЕТЫ '!$A$1:$B$28</definedName>
    <definedName name="_xlnm.Print_Area" localSheetId="3">'КАЛЕНДАРНЫЙ ГРАФИК УП'!$A$1:$BE$161</definedName>
    <definedName name="_xlnm.Print_Area" localSheetId="2">'МН 2023 9 кл'!$A$1:$AA$105</definedName>
    <definedName name="_xlnm.Print_Area" localSheetId="1">'ПОЯСНИТЕЛЬНАЯ ЗАПИСКА'!$A$1:$A$119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A4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<sst xmlns="http://schemas.openxmlformats.org/spreadsheetml/2006/main" count="1136" uniqueCount="473">
  <si>
    <t>В семестрах, где не предусмотрена промежуточная аттестация по дисциплинам или МДК, используются текущие формы контроля (проверка выполнения письменных домашних заданий, практических и расчетно-графических работ; защита практических, лабораторных работ; контрольные работы; тестирование, в т.ч. компьютерное; контроль самостоятельной работы (в письменной или в устной форме); защита реферата или творческой работы; защита презентации; зачетные работы; терминологический диктант и т.д), результат которых учитывается в промежуточной аттестации по окончании освоения дисциплины или профессионального модуля. При этом могут использоваться рейтинговые и (или) накопительные системы оценивания.</t>
  </si>
  <si>
    <t xml:space="preserve">По профилю специальности </t>
  </si>
  <si>
    <t xml:space="preserve">Преддипломная </t>
  </si>
  <si>
    <t>Подготовка выпускной квалификационной работы (дипломного проекта)</t>
  </si>
  <si>
    <t>Защита выпускной квалификационной работы (дипломного проекта)</t>
  </si>
  <si>
    <t xml:space="preserve">3. План учебного процесса </t>
  </si>
  <si>
    <t>Наименование циклов, дисциплин, профессиональных модулей, МДК, практик</t>
  </si>
  <si>
    <t>Объем образовательной нагрузки</t>
  </si>
  <si>
    <t>Распределение учебной нагрузки по курсам и семестрам (час. в семестр)</t>
  </si>
  <si>
    <t>Самостоятельная учебная работа</t>
  </si>
  <si>
    <t>Во взаимодействии с преподавателем</t>
  </si>
  <si>
    <t>По учебным  дисциплинам и МДК</t>
  </si>
  <si>
    <t>Социально-гуманитарный цикл</t>
  </si>
  <si>
    <t>Общепрофессиональный цикл</t>
  </si>
  <si>
    <t>Профессиональный цикл</t>
  </si>
  <si>
    <t>СГ.00</t>
  </si>
  <si>
    <t>СГ.01</t>
  </si>
  <si>
    <t>СГ.02</t>
  </si>
  <si>
    <t>СГ.03</t>
  </si>
  <si>
    <t>СГ.04</t>
  </si>
  <si>
    <t>СГ.05</t>
  </si>
  <si>
    <t>всего учебных занятий</t>
  </si>
  <si>
    <t>в т. ч. по учебным дисциплинам и МДК</t>
  </si>
  <si>
    <t>1 курс</t>
  </si>
  <si>
    <t>2 курс</t>
  </si>
  <si>
    <t>3 курс</t>
  </si>
  <si>
    <t>Теоретическое обучение</t>
  </si>
  <si>
    <t>лаб.и практ.занятий</t>
  </si>
  <si>
    <t>О.00</t>
  </si>
  <si>
    <t>Общие учебные  дисциплины</t>
  </si>
  <si>
    <t>ОУП.01</t>
  </si>
  <si>
    <t>ОУП.02</t>
  </si>
  <si>
    <t>ОУП.03</t>
  </si>
  <si>
    <t>ОУП.05</t>
  </si>
  <si>
    <t>ОУП.04</t>
  </si>
  <si>
    <t>ОУП.11</t>
  </si>
  <si>
    <t>ОУП.06</t>
  </si>
  <si>
    <t>ОУП.07</t>
  </si>
  <si>
    <t>ОУП.09</t>
  </si>
  <si>
    <t>ОУП.08</t>
  </si>
  <si>
    <t>ОУП.10</t>
  </si>
  <si>
    <t>Физика</t>
  </si>
  <si>
    <t>История России</t>
  </si>
  <si>
    <t>Иностранный язык в профессиональной деятельности</t>
  </si>
  <si>
    <t>Основы финансовой грамотности</t>
  </si>
  <si>
    <t>Прикладные компьютерные программы в профессиональной деятельности</t>
  </si>
  <si>
    <t>Художественное проектирование швейных изделий</t>
  </si>
  <si>
    <t>Основы художественного проектирования швейных изделий</t>
  </si>
  <si>
    <t>МДК.01.02</t>
  </si>
  <si>
    <t xml:space="preserve">Производственная практика </t>
  </si>
  <si>
    <t>Конструирование и моделирование швейных изделий</t>
  </si>
  <si>
    <t>Использование САПР для конструирования и моделирования швейных изделий</t>
  </si>
  <si>
    <t>Разработка технологических процессов производства швейных изделий</t>
  </si>
  <si>
    <t>Проектирование технологических процессов швейного производства</t>
  </si>
  <si>
    <t>включает демонстрационный экзамен и защиту дипломного проекта (работы)</t>
  </si>
  <si>
    <t>Выполнение дипломной работы с 18 мая по 14 июня (всего 4 нед.)</t>
  </si>
  <si>
    <t>Защита дипломной работы с 15 июня по 28 июня (всего 2 нед.)</t>
  </si>
  <si>
    <t>Изучаемых дисциплин и МДК</t>
  </si>
  <si>
    <t>Учебной практики</t>
  </si>
  <si>
    <t>Производст.практ.</t>
  </si>
  <si>
    <t>Преддипломной практики</t>
  </si>
  <si>
    <t>Экзаменов</t>
  </si>
  <si>
    <t xml:space="preserve">Дифф.зачетов </t>
  </si>
  <si>
    <t>Инженерная и компьютерная графика</t>
  </si>
  <si>
    <t>Управление персоналом</t>
  </si>
  <si>
    <t>МДК 04.01</t>
  </si>
  <si>
    <t>МДК 04.02</t>
  </si>
  <si>
    <t>МДК 04.03</t>
  </si>
  <si>
    <t>ОП.08</t>
  </si>
  <si>
    <t>Выполнение работ на современном автоматизированном оборудовании (работодатель)</t>
  </si>
  <si>
    <t>Оборудование швейного производства</t>
  </si>
  <si>
    <t>Экзамен по модулю</t>
  </si>
  <si>
    <t>Особенности обработки швейных изделий на автоматизированном оборудовании</t>
  </si>
  <si>
    <t>УП.05</t>
  </si>
  <si>
    <t>Зачетов *</t>
  </si>
  <si>
    <t>* В подсчет включены зачеты по физической культуре</t>
  </si>
  <si>
    <t>Мастерские:</t>
  </si>
  <si>
    <t>спортивный зал;</t>
  </si>
  <si>
    <t>Метрология, стандартизация и сертификация</t>
  </si>
  <si>
    <t>Макетирование швейных изделий</t>
  </si>
  <si>
    <t>Утверждаю</t>
  </si>
  <si>
    <t>УЧЕБНЫЙ ПЛАН</t>
  </si>
  <si>
    <t>наименование образовательного учреждения</t>
  </si>
  <si>
    <r>
      <t xml:space="preserve">на базе </t>
    </r>
    <r>
      <rPr>
        <i/>
        <u val="single"/>
        <sz val="14"/>
        <rFont val="Times New Roman"/>
        <family val="1"/>
      </rPr>
      <t>основного общего образования</t>
    </r>
  </si>
  <si>
    <r>
      <t xml:space="preserve">Форма обучения - </t>
    </r>
    <r>
      <rPr>
        <i/>
        <sz val="14"/>
        <rFont val="Times New Roman"/>
        <family val="1"/>
      </rPr>
      <t>очная</t>
    </r>
    <r>
      <rPr>
        <sz val="14"/>
        <rFont val="Times New Roman"/>
        <family val="1"/>
      </rPr>
      <t xml:space="preserve"> </t>
    </r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</si>
  <si>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</si>
  <si>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</si>
  <si>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</si>
  <si>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</si>
  <si>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</si>
  <si>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</si>
  <si>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1 сем.</t>
  </si>
  <si>
    <t>2 сем.</t>
  </si>
  <si>
    <t>3 сем.</t>
  </si>
  <si>
    <t>4 сем.</t>
  </si>
  <si>
    <t>5 сем.</t>
  </si>
  <si>
    <t>6 сем.</t>
  </si>
  <si>
    <t>курсовых работ (проектов)</t>
  </si>
  <si>
    <t>недель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</si>
  <si>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</si>
  <si>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</si>
  <si>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</si>
  <si>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</si>
  <si>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</si>
  <si>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</si>
  <si>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</si>
  <si>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</si>
  <si>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</si>
  <si>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</si>
  <si>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</si>
  <si>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ПМ.01</t>
  </si>
  <si>
    <t>№</t>
  </si>
  <si>
    <t>Наименование</t>
  </si>
  <si>
    <t>Кабинеты:</t>
  </si>
  <si>
    <t xml:space="preserve">по специальности среднего профессионального образования </t>
  </si>
  <si>
    <t>ПП.01</t>
  </si>
  <si>
    <t>ПМ.02</t>
  </si>
  <si>
    <t>УП. 02</t>
  </si>
  <si>
    <t>ПП.02</t>
  </si>
  <si>
    <t>ПМ.03</t>
  </si>
  <si>
    <t>УП. 03</t>
  </si>
  <si>
    <t>ПП.03</t>
  </si>
  <si>
    <t>ПМ.04</t>
  </si>
  <si>
    <t>УП. 04</t>
  </si>
  <si>
    <t>ПП.04</t>
  </si>
  <si>
    <t>ПДП</t>
  </si>
  <si>
    <t xml:space="preserve">Преддипломная практика </t>
  </si>
  <si>
    <t>ГИА</t>
  </si>
  <si>
    <t xml:space="preserve">Всего </t>
  </si>
  <si>
    <t xml:space="preserve">Лаборатории: </t>
  </si>
  <si>
    <t>Спортивный комплекс:</t>
  </si>
  <si>
    <t>открытый стадион широкого профиля с элементами полосы препятствий;</t>
  </si>
  <si>
    <t xml:space="preserve">Залы: </t>
  </si>
  <si>
    <t xml:space="preserve">стрелковый тир </t>
  </si>
  <si>
    <t>Математика</t>
  </si>
  <si>
    <t xml:space="preserve">библиотека, читальный зал с выходом в сеть Интернет; </t>
  </si>
  <si>
    <t>актовый зал.</t>
  </si>
  <si>
    <t>Иностранный язык</t>
  </si>
  <si>
    <t>История</t>
  </si>
  <si>
    <r>
      <t xml:space="preserve">по программе </t>
    </r>
    <r>
      <rPr>
        <i/>
        <u val="single"/>
        <sz val="14"/>
        <rFont val="Times New Roman"/>
        <family val="1"/>
      </rPr>
      <t xml:space="preserve">базовой </t>
    </r>
    <r>
      <rPr>
        <sz val="14"/>
        <rFont val="Times New Roman"/>
        <family val="1"/>
      </rPr>
      <t>подготовки</t>
    </r>
  </si>
  <si>
    <t>Курсы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</si>
  <si>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</si>
  <si>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</si>
  <si>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</si>
  <si>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</si>
  <si>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</si>
  <si>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</si>
  <si>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</si>
  <si>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</si>
  <si>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</si>
  <si>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</si>
  <si>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</si>
  <si>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</si>
  <si>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</si>
  <si>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</si>
  <si>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</si>
  <si>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</si>
  <si>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</si>
  <si>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</si>
  <si>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основной профессиональной образовательной программы среднего профессионального образования</t>
  </si>
  <si>
    <t>1. Пояснительная записка</t>
  </si>
  <si>
    <t>4. Перечень кабинетов, лабораторий, мастерских и др. для подготовки по специальности СПО</t>
  </si>
  <si>
    <t>код и наименование специальности</t>
  </si>
  <si>
    <t>нед</t>
  </si>
  <si>
    <t>часов</t>
  </si>
  <si>
    <t>часов/нед</t>
  </si>
  <si>
    <t>Э</t>
  </si>
  <si>
    <t>ДЗ</t>
  </si>
  <si>
    <t>З</t>
  </si>
  <si>
    <t>1.1 Календарный график учебного процесса</t>
  </si>
  <si>
    <t>1 КУРС</t>
  </si>
  <si>
    <t>индекс</t>
  </si>
  <si>
    <t>форма учебной нагрузки</t>
  </si>
  <si>
    <t>Сентябрь</t>
  </si>
  <si>
    <t>29-IX-5-X</t>
  </si>
  <si>
    <t>Октябрь</t>
  </si>
  <si>
    <t>27-X-2-XI</t>
  </si>
  <si>
    <t>Ноябрь</t>
  </si>
  <si>
    <t>Декабрь</t>
  </si>
  <si>
    <t>29-XII-4-I</t>
  </si>
  <si>
    <t>Январь</t>
  </si>
  <si>
    <t>26-I-1-II</t>
  </si>
  <si>
    <t>Февраль</t>
  </si>
  <si>
    <t>23-II-1-III</t>
  </si>
  <si>
    <t>Март</t>
  </si>
  <si>
    <t>30-III-5-IV</t>
  </si>
  <si>
    <t>Апрель</t>
  </si>
  <si>
    <t>27-IV-3-V</t>
  </si>
  <si>
    <t>Май</t>
  </si>
  <si>
    <t>Июнь</t>
  </si>
  <si>
    <t>29-VI-5-VII</t>
  </si>
  <si>
    <t>Июль</t>
  </si>
  <si>
    <t>27-VII-2-VIII</t>
  </si>
  <si>
    <t>Август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</si>
  <si>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</si>
  <si>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</si>
  <si>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</si>
  <si>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</si>
  <si>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</si>
  <si>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</si>
  <si>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</si>
  <si>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 xml:space="preserve">Учебная практика </t>
  </si>
  <si>
    <t>3 КУРС</t>
  </si>
  <si>
    <t>1.2 Календарный график аттестации</t>
  </si>
  <si>
    <t>Формы промежуточной аттестации</t>
  </si>
  <si>
    <t>КР</t>
  </si>
  <si>
    <t>Всего аттестаций в неделю</t>
  </si>
  <si>
    <t>Государственная итоговая аттестация:</t>
  </si>
  <si>
    <t>Основы безопасности жизнедеятельности</t>
  </si>
  <si>
    <t>ПРАКТИКООРИЕНТИРОВАННОСТЬ</t>
  </si>
  <si>
    <t>Экологические основы природопользования</t>
  </si>
  <si>
    <t>Материаловедение</t>
  </si>
  <si>
    <t>История стилей в костюме</t>
  </si>
  <si>
    <t>МДК.01.01</t>
  </si>
  <si>
    <t>УП.01</t>
  </si>
  <si>
    <t>МДК.02.01</t>
  </si>
  <si>
    <t>МДК.02.02</t>
  </si>
  <si>
    <t>МДК.03.01</t>
  </si>
  <si>
    <t>ПМ.05</t>
  </si>
  <si>
    <t>МДК 05.01</t>
  </si>
  <si>
    <t>швейная (по направлению Швейные изделия).</t>
  </si>
  <si>
    <t>материаловедения</t>
  </si>
  <si>
    <t xml:space="preserve">физики </t>
  </si>
  <si>
    <t>математики</t>
  </si>
  <si>
    <r>
      <t xml:space="preserve"> </t>
    </r>
    <r>
      <rPr>
        <sz val="12"/>
        <rFont val="Times New Roman"/>
        <family val="1"/>
      </rPr>
      <t>иностранного языка в профессиональной деятельности</t>
    </r>
  </si>
  <si>
    <r>
      <t xml:space="preserve"> </t>
    </r>
    <r>
      <rPr>
        <sz val="12"/>
        <rFont val="Times New Roman"/>
        <family val="1"/>
      </rPr>
      <t>социально-экономических дисциплин</t>
    </r>
  </si>
  <si>
    <t>спецрисунка и художественной графики</t>
  </si>
  <si>
    <t>компьютерной графики</t>
  </si>
  <si>
    <t>автоматизированного проектирования изделий (по направлению Швейные изделия)</t>
  </si>
  <si>
    <t>русского языка и литературы</t>
  </si>
  <si>
    <r>
      <t xml:space="preserve"> </t>
    </r>
    <r>
      <rPr>
        <sz val="12"/>
        <rFont val="Times New Roman"/>
        <family val="1"/>
      </rPr>
      <t>компьютерной графики</t>
    </r>
  </si>
  <si>
    <r>
      <t xml:space="preserve"> </t>
    </r>
    <r>
      <rPr>
        <sz val="12"/>
        <rFont val="Times New Roman"/>
        <family val="1"/>
      </rPr>
      <t>разработки технологических процессов производства изделий (по направлению Швейные изделия)</t>
    </r>
  </si>
  <si>
    <t>конструирования и моделирования изделий (по направлению Швейные изделия)</t>
  </si>
  <si>
    <t>художественного проектирования изделий (по направлению Швейные изделия)</t>
  </si>
  <si>
    <t>216 часов производственной практики (6 недель),</t>
  </si>
  <si>
    <t>288 часов учебной практики (8 недели),</t>
  </si>
  <si>
    <t>промежуточной аттестации студентов – 7 недель;</t>
  </si>
  <si>
    <t xml:space="preserve">Обязательная часть СГ.00 Социально-гуманитарный цикла образовательной программы СПО предусматривает изучение следующих обязательных дисциплин: СГ.01 История России, СГ.02 Иностранный язык в профессиональной деятельности, СГ.03 Безопасность жизнедеятельности, СГ.04 Физическая культура, СГ.05 Основы финансовой грамотности
</t>
  </si>
  <si>
    <t>По дисциплине «Физическая культура» общий объем составляет 106 часов. Для обучающихся инвалидов и лиц с ограниченными возможностями здоровья техникум устанавливает особый порядок освоения дисциплины с учетом здоровья обучающихся.</t>
  </si>
  <si>
    <t>Образовательная программы СПО предусматривает изучение дисциплины СГ.03 Безопасность жизнедеятельности. Объем часов составляет 68 часов, из них на освоение основ военной службы – 48 часов. Для подгрупп девушек 48 часов (70%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 (в соответствии с п.1 ст.13 Федерального закона "О воинской обязанности и военной службе" от 28.03.1998г. №53-ФЗ и Приказа Министра обороны РФ и Министерства образования и науки РФ от 24 февраля 2010 г. №96/134)</t>
  </si>
  <si>
    <t>Образовательная программа СПО специальности предусматривает выполнение курсовой работы (проекта) по МДК.02.01 Теоретические основы конструирования швейных изделий и МДК.03.01 Проектирование технологических процессов швейного производства в обьеме 80 часов</t>
  </si>
  <si>
    <t xml:space="preserve">Образовательная программа включает циклы: социально-гуманитарный цикл; общепрофессиональный цикл; профессиональный цикл.
</t>
  </si>
  <si>
    <t>Обязательная часть общепрофессионального цикла образовательной программы должна предусматривать изучение следующих дисциплин: "Материаловедение", "Спецрисунок и художественная графика", "Прикладные компьютерные программы в профессиональной деятельности".</t>
  </si>
  <si>
    <t>Общая продолжительность каникул составляет 24 недели, из них:</t>
  </si>
  <si>
    <t>Общий объем каникулярного времени в учебном году составляет на 1 курсе - 11 недель, на 2 курсе - 11 недель, 3 курсе - 2 недели, в том числе по две недели в зимний период.</t>
  </si>
  <si>
    <r>
      <t xml:space="preserve"> </t>
    </r>
    <r>
      <rPr>
        <b/>
        <sz val="14"/>
        <color indexed="8"/>
        <rFont val="Times New Roman"/>
        <family val="1"/>
      </rPr>
      <t>1.1 Нормативно-правовая база реализации ППССЗ</t>
    </r>
  </si>
  <si>
    <t>В учебных циклах учебного плана выделен объем работы обучающихся во взаимодействии с преподавателем по видам учебных занятий: (урок, лекция, семинар, практическое занятие, лабораторное занятие, консультации), учебная и производственная практики и самостоятельной работы обучающихся</t>
  </si>
  <si>
    <t>Текущий контроль знаний по учебным дисциплинам, МДК и учебной практике регламентируется "Положением о текущем контроле и промежуточной аттестации" и проводится на основе разработанных фондов оценочных средств (КОСы и КИМы). По отдельным дисциплинам, МДК и ПМ разработана балльно-рейтинговая система оценок, которая предусматривает оценивание в баллах отдельных видов заданий на экзамене, выполнения лабораторных, практических, самостоятельных работ, контрольных срезов (тестов) обучающимися, а также позволяет учитывать их внеаудиторную самостоятельную работу, участие в олимпиадах, конкурсах и т.д. Баллы переводятся в оценку с учетом коэффициента освоения. По всем учебным дисциплинам, МДК, ПМ, учебной и производственной практике выставляется семестровая оценка по 5-ти бальной шкале.</t>
  </si>
  <si>
    <t>Формы и методы текущего контроля отражаются в рабочих программах учебных дисциплин, профессиональных модулей и их составляющих (междисциплинарных курсов, учебной и производственной практики), исходя из специфики их содержания, требований по формированию общих и профессиональных компетенций.</t>
  </si>
  <si>
    <t>По некоторым учебным дисциплинам, МДК по окончании семестра не предусмотрены дифференцированный зачет или экзамен. Семестровая оценка выставляется по традиционной 5-ти бальной системе оценивания качества освоения образовательной программы (в том числе и с использованием балльно - рейтинговой системы оценивания).</t>
  </si>
  <si>
    <t>В учебные циклы включена промежуточная аттестация обучающихся, которая осуществляется в рамках освоения указанных циклов в соответствии с разработанными фондами оценочных средств, позволяющими оценить достижения запланированных по отдельным дисциплинам (модулям) и практикам результатов обучения.</t>
  </si>
  <si>
    <t>Промежуточная аттестация по учебным дисциплинам, МДК, ПМ, учебной и производственной практики профессионального цикла спланирована в форме дифференцированного зачета, экзамена или экзамена (квалификационного) и проводится в соответствии с положением о текущем контроле и промежуточной аттестации в дни, освобожденные от других видов занятий в соответствие с календарным графиком.</t>
  </si>
  <si>
    <t>По завершению освоения программы профессионального модуля проводиться экзамен по модулю, который принимает комиссия с участием работодателей и включает в себя теоретическую часть по результатам освоения МДК и практическую часть, по результатам дается оценка - «вид профессиональной деятельности освоен /не освоен». Условием сдачи экзамена по модулю является успешное освоение обучающимися всех элементов программы профессионального модуля - МДК, учебной и производственной практики. Заключение комиссии о результатах экзамена оформляется в аттестационной ведомости с оценкой.</t>
  </si>
  <si>
    <t>Экзамен по модулю представляет процедуру независимой оценки результатов обучения с участием работодателей – носителей профессионального контекста. Расписание консультаций и экзаменов по профессиональным модулям согласовывается с работодателем. Экзамен по модулю проверяет готовность обучающегося к выполнению  указанного  вида  профессиональной  деятельности  и  сформированность  у  него  компетенций, определенных в разделе «Требования к результатам освоения ООП» ФГОС СПО. По итогу экзамена по модулю в экзаменационной ведомости, зачетной книжке и в выписке к диплому проставляется дифференцированная оценка и происходит присвоение квалификации про профессии рабочего с участием работодателей.</t>
  </si>
  <si>
    <t xml:space="preserve">Экзамены проводятся в дни, освобожденные от других видов учебной нагрузки (в период экзаменационных сессий), непосредственно после завершения освоения учебной дисциплины, МДК, ПМ, что отражается в календарном графике учебного процесса на каждый учебный год. При концентрированном изучении учебных дисциплин, междисциплинарных курсов допускается проведение экзаменов без предоставления времени подготовки к ним.    </t>
  </si>
  <si>
    <t>По окончании каждого семестра по всем изучаемым дисциплинам, междисциплинарным курсам и профессиональным модулям преподавателями выставляются оценки успеваемости студентов на основании накопительных систем оценивания, независимо от того, выносятся эти дисциплины на экзамен или нет. Экзаменационная оценка рассматривается как окончательная.</t>
  </si>
  <si>
    <t>Консультации для обучающихся по отдельным теоретическим вопросам, выполнению некоторых видов ЛПР, подготовке к экзаменам и зачетам, а также к итоговой аттестации за счет часов, выделенных на промежуточную аттестацию. Консультации ежегодно распределяются при планировании педагогической нагрузки по дисциплинам и МДК. По необходимости, по усмотрению преподавателей проводятся групповые и индивидуальные консультации.</t>
  </si>
  <si>
    <t>На основании приказа Министерства науки и высшего образования РФ и Министерства просвещения РФ от 05 августа 2020г. № 885/390 «О практической подготовке обучающихся» (зарегистрированного в Минюсте России 11.09.2020 г. № 59778) при освоении образовательной программы в условиях выполнения обучающимися определенных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компетенции по профилю соответствующей образовательной программы образовательная деятельность организуется в форме практической подготовки.</t>
  </si>
  <si>
    <t>Практическая подготовка организована при реализации учебных предметов, курсов, дисциплин (модулей), практик. Реализация компонентов образовательной программы в форме практической подготовки осуществляется непрерывно в соответствии с учебным планом, путем проведения практических занятий, практикумов, лабораторных работ и иных видов учебной деятельности.</t>
  </si>
  <si>
    <t>Преддипломная практика проходит в организациях, учреждениях, предприятиях на основе договоров с работодателями. Продолжительность практики – 4 недели. При направлении на преддипломную практику учитывается тема выпускной квалификационной работы. Руководителем преддипломной практики от техникума назначается руководитель выпускной квалификационной работы.</t>
  </si>
  <si>
    <t>Нормативный срок освоения программы подготовки специалистов среднего звена по специальности обучающихся на базе основного общего образования, увеличен на 52 недели (1 год) из расчета: теоретическое обучение (при обязательной учебной нагрузке 36 часов в неделю) – 39 недель, промежуточная аттестация - 2 недели, каникулярное время - 11 недель.</t>
  </si>
  <si>
    <t>Порядок выполнения, особенности организации выполнения работы и оценки индивидуальных проектов определены локальным актом техникума – положением «Об индивидуальном проекте обучающегося при освоении программы среднего общего образования в рамках реализации основных образовательных программ СПО».</t>
  </si>
  <si>
    <t>С юношами по основам военной службы проводятся пятидневные учебные сборы на базе воинских частей Нижегородской области (приказ Министра обороны и Министерства образования и науки № 96/134 от 24 февраля 2010 г. «Об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общего образования, образовательных учреждениях НПО/СПО и учебных пунктах»). Учебные сборы проводятся в каникулярное время и не учитываются при расчете учебной нагрузки.</t>
  </si>
  <si>
    <t>В целях обеспечения права инвалидов и лиц с ограниченными возможностями здоровья на получение среднего профессионального образования, а также реализации специальных условий для обучения данной категории обучающихся и с учетом Методических рекомендаций по разработке и реализации адаптированных образовательных программ среднего профессионального образования (письмо Минобрнауки России от 22.04.2015 № 06-443 «О направлении Методических рекомендаций по разработке и реализации адаптированных образовательных программ среднего профессионального образования», утв. Минобрнауки России 20.04.2015 № 06-830вн) в учебном плане предусмотрено включение адаптационных дисциплин, обеспечивающих коррекцию нарушений развития и социальную адаптацию обучающихся инвалидов и лиц с ограниченными возможностями здоровья: Адаптивная физическая культура, Психология личности и профессиональное самоопределение, Социальная адаптация и основы социально правовых знаний.</t>
  </si>
  <si>
    <t>Профессиональный цикл состоит из профессиональных модулей в соответствии с основными видами деятельности. В состав каждого профессионального модуля входит один или более междисциплинарных курсов. При освоении обучающимися профессиональных модулей проводятся учебная и (или) производственная практика.</t>
  </si>
  <si>
    <t>Для приобретения практического опыта при изучении  профессиональных модулей планируется учебная и производственная практика в форме практической подготовки от 60 до 80% и предусматривают выполнение, моделирование обучающимися практических видов работ, связанных с будущей профессиональной деятельностью в условиях, приближенных к производственным.</t>
  </si>
  <si>
    <t>Организация производственной практики (по профилю специальности) осуществляется в соответствии с Положением о практике обучающихся, осваивающих основные образовательные программы среднего профессионального образования (приказ Министерства образования и науки Российской Федерации от 18 апреля 2013г. N 291 г.)</t>
  </si>
  <si>
    <r>
      <t>Учебная и производственная практика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проводятся при освоении студентами профессиональных компетенций в рамках профессиональных модулей и реализуются концентрированно в несколько периодов, чередуясь с теоретическими занятиями в рамках профессиональных модулей.</t>
    </r>
  </si>
  <si>
    <t>По результатам освоения профессионального модуля Выполнение работ по одной или нескольким профессиям рабочих, должностям служащих, после успешной сдачи квалификационного экзамена, студент получает документ (свидетельство) о 3 уровне квалификации по профессии.</t>
  </si>
  <si>
    <t>Производственная практика (по профилю специальности) и (преддипломная) проводятся на основе договоров между техникумом и предприятиями, организациями. Во время преддипломной практики студенты зачисляются на вакантные должности, если работа соответствует требованиям программы преддипломной практики.</t>
  </si>
  <si>
    <t>Государственная итоговая аттестация (ГИА) согласно ФГОС СПО специальности  проводится в форме выпускной квалификационной работы (дипломный проект) и демонстрационного экзамена. Процедура демонстрационного экзамена включает решение конкретных задач, а также способствует выяснению уровня подготовки выпускника к самостоятельной профессиональной деятельности.</t>
  </si>
  <si>
    <t>Порядок проведения ГИА определен положением «О порядке проведения государственной итоговой аттестации по образовательным программам СПО», составленным в соответствии с приказом Минобрнауки России от 16.08.2013г.№968 «Об утверждении Порядка проведения государственной итоговой аттестации по образовательным программам среднего профессионального образования».</t>
  </si>
  <si>
    <t>Получение СПО на базе основного общего образования осуществляется с одновременным получением СОО в пределах соответствующей образовательной программы СПО. ОП СПО разработано на основе требований, федерального государственного образовательного стандарта среднего общего и среднего профессионального образования и положений федеральной основной общеобразовательной программы среднего общего образования, а также с учетом получаемой профессии или специальности СПО.</t>
  </si>
  <si>
    <t>Общеобразовательный цикл является частью ОП СПО, которая включает в себя обязательные общеобразовательные дисциплины учебного плана ОП СПО на базе основного общего образования, а также индивидуальный проект с выделением отдельных часов в учебном плане, в совокупности обеспечивающие достижение результатов на базовом уровне, требования к которым установлены федеральным государственным образовательным стандартом среднего общего образования (далее - ФГОС СОО).</t>
  </si>
  <si>
    <t xml:space="preserve">Общеобразовательный учебный цикл образовательной программы СПО по специальности сформирован с учетом технологического профиля получаемого профессионального образования в соответствии с перечнем профессий и специальностей СПО и разработан в соответствии с </t>
  </si>
  <si>
    <t>Общий объем академических часов на освоение общеобразовательного цикла определен федеральным государственным образовательным стандартом среднего профессионального образованияв рамках общего объема и с учетом установленного срока реализации ОП СПО, включая получение СОО. Объем академических часов составляет 1476 часов, которые полностью соответствуют требованию ФГОС СОО об обязательной части СОО и обеспечивают выполнение требований к содержанию и результатам освоения базового уровня образовательной программы СОО, установленные ФГОС СОО и ФООП СОО.</t>
  </si>
  <si>
    <t>Общеобразовательный цикл ОП СПО содержит следующие обязательные общеобразовательные дисциплины: «Русский язык», «Литература», «Математика», «Иностранный язык», «Информатика», «Физика», «Химия», «Биология», «История», «Обществознание», «География», «Физическая культура», «Основы безопасности жизнедеятельности». Общеобразовательные дисциплины соответствуют учебным предметам обязательных предметных областей ФГОС СОО, включенные в общеобразовательный цикл ОП СПО на базе основного общего образования с получением СОО с учетом осваиваемой профессии СПО или специальности СПО.</t>
  </si>
  <si>
    <t xml:space="preserve">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индивидуального проекта. </t>
  </si>
  <si>
    <t>Индивидуальный проект представлен в виде учебного исследования или учебного проекта и выполняется обучающимся самостоятельно под руководством преподавателя по выбранной теме в рамках одной изучаемых общеобразовательных дисциплин с учетом получаемой профессии или специальности в течение освоения общеобразовательного цикла в рамках учебного времени, специально отведенного учебным планом, и представлен в виде завершенного учебного исследования или разработанного проекта: информационного, творческого, социального, прикладного, инновационного, конструкторского, инженерного.</t>
  </si>
  <si>
    <t>Учет профессиональной направленности ОП СПО при реализации СОО осуществляется в виде формирования профессионально-ориентированного содержания в каждой общеобразовательной дисциплине.Компетенции, сформированные у обучающихся при изучении дисциплин общеобразовательного цикла, углубляются и расширяются в процессе изучения дисциплин социально-гуманитарного, общепрофессионального циклов, а также отдельных модулей профессионального цикла ОП СПО.</t>
  </si>
  <si>
    <t>Качество освоения учебных дисциплин общеобразовательного цикла оценивают в процессе текущего контроля и промежуточной аттестации.</t>
  </si>
  <si>
    <t>Текущий контроль проводится в пределах учебного времени, отведенного на освоение соответствующих общеобразовательных дисциплин. Формы, периодичность и порядок проведения текущего контроля успеваемости обучающихся определяются локальным нормативным актом.</t>
  </si>
  <si>
    <t xml:space="preserve">Промежуточная аттестация (зачет, дифференцированный зачет, комплексный зачет, комплексный дифференцированный зачет, экзамен, комплексный экзамен) проводится в форме установленной учебным планом и оценочными материалами, позволяющими оценить достижение запланированных результатов освоения по общеобразовательным дисциплинам, в соответствии с методическими системами и образовательными технологиями и за счет объема времени, отведенного на изучение дисциплины. </t>
  </si>
  <si>
    <t>Обучающиеся, не имеющие СОО, вправе пройти государственную итоговую аттестацию, которой завершается освоение образовательных программ СОО и при успешном прохождении которой им выдается аттестат о среднем общем образовании.</t>
  </si>
  <si>
    <t xml:space="preserve">-        Федеральный закон от 29.12.2012 г. № 273-ФЗ «Об образовании в Российской Федерации» (в ред. Федерального закона от 24.09.2022 N 371-ФЗ); </t>
  </si>
  <si>
    <t>-        Приказ Минобрнауки России от 17.05.2012 г. № 413 «Об утверждении федерального государственного образовательного среднего общего образования» (в ред. Приказа Минпроса от 12.08.2022 N 732-ФЗ);</t>
  </si>
  <si>
    <t>-        Приказ Минобрнауки России от 14.06.2013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(прекращает действие с 01.03.2023 г.);</t>
  </si>
  <si>
    <t>-        Приказ Министерства просвещения Российской Федерации от 24.08.2022 № 762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(вступает в силу с 01.03.2023);</t>
  </si>
  <si>
    <t>-        Приказ Минпросвещения России от 23.11.2022 № 1014 «Об утверждении федеральной образовательной программы среднего общего образования».</t>
  </si>
  <si>
    <t>1.5 Формы проведения государственной итоговой аттестации</t>
  </si>
  <si>
    <r>
      <t>Настоящий учебный план программы подготовки специалистов среднего звена Государственного бюджетного профессионального образовательного учреждения «Лысковский  агротехнический техникум» разработан на основе Федерального государственного образовательного стандарта по специальности</t>
    </r>
    <r>
      <rPr>
        <b/>
        <sz val="14"/>
        <color indexed="8"/>
        <rFont val="Times New Roman"/>
        <family val="1"/>
      </rPr>
      <t xml:space="preserve"> 29.02.10 Конструирование, моделирование и технология изготовления изделий легкой промышленности (по видам)</t>
    </r>
    <r>
      <rPr>
        <sz val="14"/>
        <color indexed="8"/>
        <rFont val="Times New Roman"/>
        <family val="1"/>
      </rPr>
      <t>, утвержденного Приказом Минпросвещения России от 14 июня 2022 г. № 433, зарегистрированного Министерством юстиции РФ (регистрационный №  69121 от 01 июля 2022 г.), а также следующих документов, регламентирующих деятельность профессионального образовательного учреждения: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</si>
  <si>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Федеральный закон от 29 декабря 2012 г. №273-ФЗ «Об образовании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</si>
  <si>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14 июня 2022 г. № 433 «Обутверждении федерального государственного образовательного стандарта среднего профессионального образования по специальности 29.02.10 Конструирование, моделирование и технология изготовления изделий легкой промышленности (по видам)»;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</si>
  <si>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</si>
  <si>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</si>
  <si>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№ 885, Минпросвещения России № 390 от 5 августа 2020 г. «О практической подготовке обучающихся» (вместе с «Положением о практической подготовке обучающихся»;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</si>
  <si>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Министерства труда и социальной защиты Российской Федерации от 24.12.2015г. №1124н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 утверждении профессионального стандарта «Специалист по моделированию и конструированию швейных, трикотажных, меховых, кожаных изделий по индивидуальным заказам».</t>
    </r>
  </si>
  <si>
    <t>.-   на 2 курсе 11 недель, в том числе 9 недель в летний период, 2 недели в зимний,</t>
  </si>
  <si>
    <t>Количество экзаменов в каждом учебном году соответствует требованиям ФГОС - не превышает 8, а количество дифференцированных зачетов - 10 (без учета зачетов по физической культуре). Программой предусмотрено 18 экзаменов, 30 дифференцированных зачетов, 3 зачета (по физической культуре).</t>
  </si>
  <si>
    <t>На учебную и производственную практику в рамках учебных циклов отводиться 504 часа (14 недель).</t>
  </si>
  <si>
    <t>По всем профессиональным модулям предусмотрена учебная практика в объеме 8 недель (288 часов). Учебная практика может проводится концентрировано при изучении соответствующего МДК в учебных кабинетах, лабораториях и организациях и учреждениях различных форм собственности преподавателями профессионального цикла, имеющими высшее профильное образования, стаж педагогической работы не менее 5 лет, опыт производственной деятельности не менее 3 лет.</t>
  </si>
  <si>
    <t>Производственная практика (по профилю специальности) проводится концентрированно в организациях, предприятиях, учреждениях в объеме 6 недель (216 часов) после завершения теоретического обучения и прохождения учебной практики в последнем семестре на основе заявок и договоров с работодателями. Производственная практика может завершаться дифференцированным зачетом, дифференцированным зачетом комплексным, промежуточная аттестация может быть не предусмотрена.</t>
  </si>
  <si>
    <t>1.2. Организация учебного процесса и режим занятий</t>
  </si>
  <si>
    <t>Образовательный процесс в техникуме ведется на государственном языке Российской Федерации – русском.</t>
  </si>
  <si>
    <t>Учебный год в техникуме начинается 1 сентября и заканчивается в соответствие с графиком учебного процесса. Занятия проводятся в соответствии с календарным графиком и расписанием:</t>
  </si>
  <si>
    <t>Время на самостоятельную работу не относится к времени, отводимому на работу во взаимодействии с преподавателем, но входит в объем часов образовательной программы и используется для контроля выполнения самостоятельной работы обучающихся.</t>
  </si>
  <si>
    <r>
      <t xml:space="preserve">Профиль получаемого профессионального образования - </t>
    </r>
    <r>
      <rPr>
        <i/>
        <sz val="14"/>
        <rFont val="Times New Roman"/>
        <family val="1"/>
      </rPr>
      <t>технологический</t>
    </r>
  </si>
  <si>
    <t>Учебный год состоит из двух семестров, каждый из которых заканчивается предусмотренной учебным планом формой контроля знаний.</t>
  </si>
  <si>
    <t>Численность студентов в учебной группе при финансировании подготовки за счет бюджетных ассигнований по очной форме получения образования устанавливается 25 человек.</t>
  </si>
  <si>
    <t>Формы проведения консультаций (групповые, индивидуальные, письменные, устные) определяются преподавателем исходя из специфики изучения учебного материала.</t>
  </si>
  <si>
    <t>На подготовку выпускной квалификационной работы отводится 4 недели; на защиту – 2 недели. Всего 6 недель.</t>
  </si>
  <si>
    <t>При получении среднего профессионального образования в соответствии с индивидуальным учебным планом сроки получения образования могут быть изменены с учетом особенностей и образовательных потребностей конкретного обучающегося.</t>
  </si>
  <si>
    <t>Разработку контрольно-измерительных материалов и формирование фонда оценочных средств, используемых для проведения текущего контроля качества подготовки студентов, обеспечивает преподаватель учебной дисциплины или междисциплинарного курса.</t>
  </si>
  <si>
    <t>Дифференцированные зачеты проводятся за счет часов, отведенных на освоение соответствующей учебной дисциплины, МДК, учебной или производственной практики.</t>
  </si>
  <si>
    <t>Промежуточная аттестация планируется для оценки уровня освоения дисциплин и уровня формирования общих и профессиональных компетенций обучающихся.</t>
  </si>
  <si>
    <t>Формы проведения промежуточной аттестации определены в соответствии с Разъяснениями по формированию учебного плана основной образовательной программы среднего профессионального образования.</t>
  </si>
  <si>
    <t>Учебная практика организована в мастерских и лабораториях техникума параллельно с изучением МДК.</t>
  </si>
  <si>
    <t>Производственная практика организуется на предприятиях города после изучения МДК и учебной практики каждого модуля, завершается экзаменом по профессиональному модулю.</t>
  </si>
  <si>
    <t>Изучение профессионального модуля заканчивается экзаменом квалификационным. Экзамен квалификационный принимает комиссия, председателем которой является представитель работодателя, члены комиссии - преподаватели профессионального цикла.</t>
  </si>
  <si>
    <t>1.2.5. Порядок организации самостоятельной работы.</t>
  </si>
  <si>
    <t>Самостоятельная работа спланирована по каждому циклу (кроме ООЦ) и каждой дисциплине, МДК и ПМ.</t>
  </si>
  <si>
    <t>Для самостоятельной работы обучающихся оборудованы помещения с компьютерной техникой и с возможностью подключения к информационно-телекоммуникационной сети "Интернет" и обеспечением доступа в электронную информационно-образовательную среду.</t>
  </si>
  <si>
    <t>1.3 Общеобразовательный учебный цикл</t>
  </si>
  <si>
    <t>Базовые дисциплины</t>
  </si>
  <si>
    <t>Химия</t>
  </si>
  <si>
    <t>Биология</t>
  </si>
  <si>
    <t>Обществознание</t>
  </si>
  <si>
    <t>География</t>
  </si>
  <si>
    <t>ОУП.12</t>
  </si>
  <si>
    <t>ОУП.13</t>
  </si>
  <si>
    <t xml:space="preserve">Индивидуальный проект </t>
  </si>
  <si>
    <t>1.4   Образовательная программа подготовки специалистов среднего звена</t>
  </si>
  <si>
    <t>Программа подготовки специалистов среднего звена по специальности СПО предусматривает изучение:</t>
  </si>
  <si>
    <t>преддипломной практики – 4 недели,</t>
  </si>
  <si>
    <t>Государственной итоговой аттестации (подготовка и защита ВКР) – 6 недель.</t>
  </si>
  <si>
    <t>Консультации проводятся перед экзаменом, в объеме, указанном в учебном плане. Формы проведения консультаций – групповая и индивидуальная.</t>
  </si>
  <si>
    <t>Самостоятельная работа по учебным дисциплинам и МДК планируется по профессиональной программе для контроля выполнения самостоятельных заданий студентами.</t>
  </si>
  <si>
    <t>Обязательная часть образовательной программы по циклам составляет 70 % от общего объема времени, отведенного на их освоение.</t>
  </si>
  <si>
    <t>Выполнение курсовых работ (проектов) рассматривается как вид учебной работы и реализуется в пределах времени, отведенного на их изучение.</t>
  </si>
  <si>
    <t>Преддипломная практика в объеме 4 недели проводится непрерывно после освоения учебной практики и практики по профилю специальности.</t>
  </si>
  <si>
    <t>Аттестация по итогам производственной практики проводится на основании результатов, подтвержденных документами соответствующих организаций.</t>
  </si>
  <si>
    <t>Необходимость введения новых дисциплин, увеличения количества часов на учебные дисциплины и модули обусловлена особенностями развития региона, запросами работодателей</t>
  </si>
  <si>
    <t>Тематика дипломной работы соответствует содержанию одного или нескольких профессиональных модулей, утверждается на заседании предметно-цикловой комиссии и выдается обучающимся за полгода до ее проведения.</t>
  </si>
  <si>
    <t>На подготовку выпускной квалификационной работы отводится 4 недели; на защиту - 2 недели. Всего 6 недель.</t>
  </si>
  <si>
    <t>Содержание заданий демонстрационного экзамена должна соответствовать результатам освоения одного или нескольких профессиональных модулей, входящих в образовательную программу среднего профессионального образования.</t>
  </si>
  <si>
    <t>Порядок выполнения и защиты выпускной квалификационной работы определен в положении «О выпускной квалификационной работе студента»</t>
  </si>
  <si>
    <t>-  Устава ГБПОУ «Лысковский  агротехнический техникум» и локальных актов к нему.</t>
  </si>
  <si>
    <t>1.2.1.  Организация учебного процесса и режим занятий.</t>
  </si>
  <si>
    <t>-   по шестидневной учебной неделе в период теоретического обучения и учебной практики;</t>
  </si>
  <si>
    <t>-   по пятидневной учебной неделе в период производственной практики на предприятиях;</t>
  </si>
  <si>
    <t>-       продолжительность занятий 45 минут, занятия проводятся парами. Перерыв между парами - 15 минут. В течение дня предусмотрен 45 - минутный перерыв на обед.</t>
  </si>
  <si>
    <t>учебных циклов социально-гуманитарного цикла, общепрофессионального цикла, профессионального цикла в общем объеме 2952 часов (82 недели), в том числе</t>
  </si>
  <si>
    <t>-      недельная нагрузка обучающихся выдержана в нормативах стандарта и составляет 36 часов аудиторных занятий и самостоятельной работы в неделю;</t>
  </si>
  <si>
    <t>-   на 1 курсе 11 недель, в том числе 9 недель в летний период, 2 недели в зимний,</t>
  </si>
  <si>
    <t>-   на 3 курсе 2 недели в зимний период.</t>
  </si>
  <si>
    <t>Общий объем образовательной программы на базе основного общего образования, включая получение среднего общего образования в соответствии с требованиями ФГОС СОО составляет 4428 часов.</t>
  </si>
  <si>
    <t>Общий срок обучения – 2 года 10 месяцев.</t>
  </si>
  <si>
    <t>1.2.2.     Формы и процедуры текущего контроля знаний и проведения промежуточной аттестации, система оценок.</t>
  </si>
  <si>
    <t>1.2.3.  Организация консультаций.</t>
  </si>
  <si>
    <t>1.2.4.  Порядок проведения учебной и производственной практики.</t>
  </si>
  <si>
    <t>Технология пошива швейных изделий по индивидуальным заказам</t>
  </si>
  <si>
    <t>МДК 05.02</t>
  </si>
  <si>
    <t>Устранение дефектов с учетом свойств ткани</t>
  </si>
  <si>
    <t>Технология ремонта и обновления швейных изделий</t>
  </si>
  <si>
    <t>Спецрисунок и художественная графика</t>
  </si>
  <si>
    <t>Теоретические основы конструирования швейных изделий</t>
  </si>
  <si>
    <t>ОБЖ, безопасность жизнедеятельности и охрана труда</t>
  </si>
  <si>
    <t>Русский язык</t>
  </si>
  <si>
    <t>Информатика</t>
  </si>
  <si>
    <t>29.02.10 Конструирование, моделирование и технология изготовления изделий легкой промышленности (по видам)</t>
  </si>
  <si>
    <t>Выполнение работ по одной или нескольким профессиям рабочих, должностям служащих:16909 Портной</t>
  </si>
  <si>
    <t>Литература</t>
  </si>
  <si>
    <t>Общеобразовательный учебный цикл</t>
  </si>
  <si>
    <t>МДК.01.03</t>
  </si>
  <si>
    <t>МДК.02.03</t>
  </si>
  <si>
    <t>Общеобразовательный  цикл</t>
  </si>
  <si>
    <t>ОД.02</t>
  </si>
  <si>
    <t>ОД.01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</si>
  <si>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</si>
  <si>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</si>
  <si>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</si>
  <si>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</si>
  <si>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</si>
  <si>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</si>
  <si>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</si>
  <si>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</si>
  <si>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</si>
  <si>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</si>
  <si>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</si>
  <si>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Основы проектной деятельности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</si>
  <si>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</si>
  <si>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</si>
  <si>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</si>
  <si>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</si>
  <si>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</si>
  <si>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</si>
  <si>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</si>
  <si>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</si>
  <si>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Культурология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</si>
  <si>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</si>
  <si>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</si>
  <si>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</si>
  <si>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</si>
  <si>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</si>
  <si>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Техническая механика</t>
  </si>
  <si>
    <t>Инженерная графика</t>
  </si>
  <si>
    <t>Электротехника</t>
  </si>
  <si>
    <t>Основы электроники</t>
  </si>
  <si>
    <t>Информационные технологии в профессиональной деятельности</t>
  </si>
  <si>
    <t>Электротехнические материалы</t>
  </si>
  <si>
    <t>Электрические измерения</t>
  </si>
  <si>
    <t>Основы микропроцессорных систем управления в энергетике</t>
  </si>
  <si>
    <t>ОП.09</t>
  </si>
  <si>
    <t>Основы автоматики и элементы систем автоматического управления</t>
  </si>
  <si>
    <t>ОП.10</t>
  </si>
  <si>
    <t>ОП.11</t>
  </si>
  <si>
    <t>Основы менеджмента в электроэнергетике</t>
  </si>
  <si>
    <t>ОП.12</t>
  </si>
  <si>
    <t>ОП.13</t>
  </si>
  <si>
    <t>Правовое обеспечение профессиональной деятельности</t>
  </si>
  <si>
    <t>Организация и выполнение работ по эксплуатации и ремонту электроустановок</t>
  </si>
  <si>
    <t>Электрические машины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</si>
  <si>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</si>
  <si>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</si>
  <si>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Учебная  практика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</si>
  <si>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</si>
  <si>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</si>
  <si>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Внутреннее электроснабжение промышленных и гражданских зданий</t>
  </si>
  <si>
    <t>Наладка электрооборудования</t>
  </si>
  <si>
    <t>УП.02</t>
  </si>
  <si>
    <t>Организация и выполнение работ по монтажу,  наладке и эксплуатации электрических сетей</t>
  </si>
  <si>
    <t>Внешнее электроснабжение промышленных и гражданских зданий</t>
  </si>
  <si>
    <t>МДК.03.02</t>
  </si>
  <si>
    <t>Монтаж,  наладка и эксплуатация электрических сетей</t>
  </si>
  <si>
    <t>МДК.03.03</t>
  </si>
  <si>
    <t>Проектирование осветительных сетей промышленных и гражданских зданий</t>
  </si>
  <si>
    <t>УП.03</t>
  </si>
  <si>
    <t xml:space="preserve">ПМ.04 </t>
  </si>
  <si>
    <t>Организация деятельности производственного подразделения электромонтажной организации</t>
  </si>
  <si>
    <t>МДК.04.01</t>
  </si>
  <si>
    <t>Организация деятельности электромонтажного подразделения</t>
  </si>
  <si>
    <t>МДК. 04.02</t>
  </si>
  <si>
    <t>Экономика организации</t>
  </si>
  <si>
    <t>Выполнение работ по профессии 19861 Электромонтер по ремонту и обслуживанию электрооборудования</t>
  </si>
  <si>
    <t>МДК.05.01</t>
  </si>
  <si>
    <t>Организация  и технология ремонта  и обслуживания электрооборудования</t>
  </si>
  <si>
    <t>ПП.05</t>
  </si>
  <si>
    <t>ОП.14</t>
  </si>
  <si>
    <t xml:space="preserve"> Метрология, стандартизация и сертификация</t>
  </si>
  <si>
    <t>4 курс</t>
  </si>
  <si>
    <t>7 сем.</t>
  </si>
  <si>
    <t>8 сем</t>
  </si>
  <si>
    <t xml:space="preserve">Сводные данные по бюджету времени (в неделях) по специальности СПО 08.02.09 "Монтаж, наладка электрооборудования промышленных и гражданских зданий"
</t>
  </si>
  <si>
    <t>ОГСЭ.06</t>
  </si>
  <si>
    <t>Учебная и производственная практика</t>
  </si>
  <si>
    <t>ОД.14</t>
  </si>
  <si>
    <t>ЭК</t>
  </si>
  <si>
    <t>ДЗк</t>
  </si>
  <si>
    <t xml:space="preserve">Э </t>
  </si>
  <si>
    <t>Психология общения</t>
  </si>
  <si>
    <t>ВСЕГО</t>
  </si>
  <si>
    <t>IV курс</t>
  </si>
  <si>
    <r>
      <t xml:space="preserve">"     " </t>
    </r>
    <r>
      <rPr>
        <u val="single"/>
        <sz val="14"/>
        <rFont val="Times New Roman"/>
        <family val="1"/>
      </rPr>
      <t>июня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2023</t>
    </r>
    <r>
      <rPr>
        <sz val="14"/>
        <rFont val="Times New Roman"/>
        <family val="1"/>
      </rPr>
      <t>г.</t>
    </r>
  </si>
  <si>
    <r>
      <t>Нормативный срок освоения ППССЗ СПО –</t>
    </r>
    <r>
      <rPr>
        <i/>
        <sz val="14"/>
        <rFont val="Times New Roman"/>
        <family val="1"/>
      </rPr>
      <t xml:space="preserve"> 3 года 10 месяцев</t>
    </r>
  </si>
  <si>
    <t>автономной некоммерческой профессиональной образовательной организации</t>
  </si>
  <si>
    <t>"Нижегородский колледж теплоснабжения и автоматических систем управления"</t>
  </si>
  <si>
    <t>08.02.09. "Монтаж, наладка и эксплуатация электрооборудования промышленных и гражданских зданий"</t>
  </si>
  <si>
    <r>
      <t xml:space="preserve">Квалификация: </t>
    </r>
    <r>
      <rPr>
        <i/>
        <u val="single"/>
        <sz val="14"/>
        <rFont val="Times New Roman"/>
        <family val="1"/>
      </rPr>
      <t>техник</t>
    </r>
  </si>
  <si>
    <t>____________________/  Ю.А. Комиссаров</t>
  </si>
  <si>
    <t>Директор АНПОО НКТС</t>
  </si>
  <si>
    <t>Охрана труда и безопасность работ в электроустановках</t>
  </si>
  <si>
    <t>Консультации,индивидуальный учебный проект</t>
  </si>
  <si>
    <t>ОБЪЕМ ОБРАЗОВАТЕЛЬНОЙ ПРОГРАММЫ В 
АКАДЕМИЧЕСКИХ ЧАСАХ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</si>
</sst>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[$€-2]\ #,##0.00;[Red]\-[$€-2]\ #,##0.00"/>
    <numFmt numFmtId="181" formatCode="[$$-409]#,##0.00_ ;[Red]\-[$$-409]#,##0.00\ "/>
    <numFmt numFmtId="182" formatCode="_-* #,##0_-;\-* #,##0_-;_-* &quot;-&quot;_-;_-@_-"/>
    <numFmt numFmtId="183" formatCode="_-* #,##0.00_-;\-* #,##0.00_-;_-* &quot;-&quot;??_-;_-@_-"/>
    <numFmt numFmtId="184" formatCode="\(&quot;$&quot;#,##0_);\(&quot;$&quot;#,##0\)"/>
    <numFmt numFmtId="185" formatCode="\(&quot;$&quot;#,##0_);[Red]\(&quot;$&quot;#,##0\)"/>
    <numFmt numFmtId="186" formatCode="\(&quot;$&quot;#,##0.00_);\(&quot;$&quot;#,##0.00\)"/>
    <numFmt numFmtId="187" formatCode="\(&quot;$&quot;#,##0.00_);[Red]\(&quot;$&quot;#,##0.00\)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_-* #,##0.0000&quot;р.&quot;_-;\-* #,##0.0000&quot;р.&quot;_-;_-* &quot;-&quot;??&quot;р.&quot;_-;_-@_-"/>
    <numFmt numFmtId="197" formatCode="#,##0.00\ &quot;₽&quot;"/>
  </numFmts>
  <fonts count="74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6"/>
      <color indexed="8"/>
      <name val="Times New Roman"/>
      <family val="1"/>
    </font>
    <font>
      <u val="single"/>
      <sz val="14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36" fillId="2" borderId="0" applyNumberFormat="0" applyBorder="0" applyAlignment="0" applyProtection="0"/>
    <xf numFmtId="0" fontId="61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4" borderId="0" applyNumberFormat="0" applyBorder="0" applyAlignment="0" applyProtection="0"/>
    <xf numFmtId="0" fontId="36" fillId="4" borderId="0" applyNumberFormat="0" applyBorder="0" applyAlignment="0" applyProtection="0"/>
    <xf numFmtId="0" fontId="61" fillId="5" borderId="0" applyNumberFormat="0" applyBorder="0" applyAlignment="0" applyProtection="0"/>
    <xf numFmtId="0" fontId="36" fillId="5" borderId="0" applyNumberFormat="0" applyBorder="0" applyAlignment="0" applyProtection="0"/>
    <xf numFmtId="0" fontId="61" fillId="6" borderId="0" applyNumberFormat="0" applyBorder="0" applyAlignment="0" applyProtection="0"/>
    <xf numFmtId="0" fontId="36" fillId="7" borderId="0" applyNumberFormat="0" applyBorder="0" applyAlignment="0" applyProtection="0"/>
    <xf numFmtId="0" fontId="61" fillId="8" borderId="0" applyNumberFormat="0" applyBorder="0" applyAlignment="0" applyProtection="0"/>
    <xf numFmtId="0" fontId="36" fillId="8" borderId="0" applyNumberFormat="0" applyBorder="0" applyAlignment="0" applyProtection="0"/>
    <xf numFmtId="0" fontId="61" fillId="9" borderId="0" applyNumberFormat="0" applyBorder="0" applyAlignment="0" applyProtection="0"/>
    <xf numFmtId="0" fontId="36" fillId="9" borderId="0" applyNumberFormat="0" applyBorder="0" applyAlignment="0" applyProtection="0"/>
    <xf numFmtId="0" fontId="61" fillId="10" borderId="0" applyNumberFormat="0" applyBorder="0" applyAlignment="0" applyProtection="0"/>
    <xf numFmtId="0" fontId="36" fillId="11" borderId="0" applyNumberFormat="0" applyBorder="0" applyAlignment="0" applyProtection="0"/>
    <xf numFmtId="0" fontId="61" fillId="12" borderId="0" applyNumberFormat="0" applyBorder="0" applyAlignment="0" applyProtection="0"/>
    <xf numFmtId="0" fontId="36" fillId="12" borderId="0" applyNumberFormat="0" applyBorder="0" applyAlignment="0" applyProtection="0"/>
    <xf numFmtId="0" fontId="61" fillId="5" borderId="0" applyNumberFormat="0" applyBorder="0" applyAlignment="0" applyProtection="0"/>
    <xf numFmtId="0" fontId="36" fillId="5" borderId="0" applyNumberFormat="0" applyBorder="0" applyAlignment="0" applyProtection="0"/>
    <xf numFmtId="0" fontId="61" fillId="9" borderId="0" applyNumberFormat="0" applyBorder="0" applyAlignment="0" applyProtection="0"/>
    <xf numFmtId="0" fontId="36" fillId="9" borderId="0" applyNumberFormat="0" applyBorder="0" applyAlignment="0" applyProtection="0"/>
    <xf numFmtId="0" fontId="61" fillId="13" borderId="0" applyNumberFormat="0" applyBorder="0" applyAlignment="0" applyProtection="0"/>
    <xf numFmtId="0" fontId="36" fillId="13" borderId="0" applyNumberFormat="0" applyBorder="0" applyAlignment="0" applyProtection="0"/>
    <xf numFmtId="0" fontId="62" fillId="14" borderId="0" applyNumberFormat="0" applyBorder="0" applyAlignment="0" applyProtection="0"/>
    <xf numFmtId="0" fontId="37" fillId="14" borderId="0" applyNumberFormat="0" applyBorder="0" applyAlignment="0" applyProtection="0"/>
    <xf numFmtId="0" fontId="62" fillId="11" borderId="0" applyNumberFormat="0" applyBorder="0" applyAlignment="0" applyProtection="0"/>
    <xf numFmtId="0" fontId="37" fillId="11" borderId="0" applyNumberFormat="0" applyBorder="0" applyAlignment="0" applyProtection="0"/>
    <xf numFmtId="0" fontId="62" fillId="12" borderId="0" applyNumberFormat="0" applyBorder="0" applyAlignment="0" applyProtection="0"/>
    <xf numFmtId="0" fontId="37" fillId="12" borderId="0" applyNumberFormat="0" applyBorder="0" applyAlignment="0" applyProtection="0"/>
    <xf numFmtId="0" fontId="62" fillId="15" borderId="0" applyNumberFormat="0" applyBorder="0" applyAlignment="0" applyProtection="0"/>
    <xf numFmtId="0" fontId="37" fillId="15" borderId="0" applyNumberFormat="0" applyBorder="0" applyAlignment="0" applyProtection="0"/>
    <xf numFmtId="0" fontId="62" fillId="16" borderId="0" applyNumberFormat="0" applyBorder="0" applyAlignment="0" applyProtection="0"/>
    <xf numFmtId="0" fontId="37" fillId="16" borderId="0" applyNumberFormat="0" applyBorder="0" applyAlignment="0" applyProtection="0"/>
    <xf numFmtId="0" fontId="62" fillId="17" borderId="0" applyNumberFormat="0" applyBorder="0" applyAlignment="0" applyProtection="0"/>
    <xf numFmtId="0" fontId="37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8" borderId="1" applyNumberFormat="0" applyAlignment="0" applyProtection="0"/>
    <xf numFmtId="0" fontId="64" fillId="23" borderId="2" applyNumberFormat="0" applyAlignment="0" applyProtection="0"/>
    <xf numFmtId="0" fontId="51" fillId="23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4" borderId="7" applyNumberFormat="0" applyAlignment="0" applyProtection="0"/>
    <xf numFmtId="0" fontId="27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textRotation="90"/>
    </xf>
    <xf numFmtId="0" fontId="10" fillId="23" borderId="10" xfId="0" applyFont="1" applyFill="1" applyBorder="1" applyAlignment="1">
      <alignment horizontal="center" vertical="justify" wrapText="1"/>
    </xf>
    <xf numFmtId="0" fontId="20" fillId="23" borderId="10" xfId="0" applyFont="1" applyFill="1" applyBorder="1" applyAlignment="1">
      <alignment horizontal="center"/>
    </xf>
    <xf numFmtId="0" fontId="10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justify" wrapText="1"/>
    </xf>
    <xf numFmtId="0" fontId="2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0" fontId="10" fillId="5" borderId="0" xfId="0" applyFont="1" applyFill="1" applyBorder="1" applyAlignment="1">
      <alignment/>
    </xf>
    <xf numFmtId="0" fontId="10" fillId="5" borderId="0" xfId="0" applyFont="1" applyFill="1" applyBorder="1" applyAlignment="1">
      <alignment horizontal="left" vertical="justify"/>
    </xf>
    <xf numFmtId="0" fontId="20" fillId="5" borderId="10" xfId="0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31" fillId="5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34" fillId="27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1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9" fillId="0" borderId="0" xfId="74" applyFont="1" applyFill="1" applyProtection="1">
      <alignment/>
      <protection locked="0"/>
    </xf>
    <xf numFmtId="0" fontId="39" fillId="0" borderId="0" xfId="74" applyFont="1" applyFill="1" applyBorder="1" applyProtection="1">
      <alignment/>
      <protection locked="0"/>
    </xf>
    <xf numFmtId="0" fontId="10" fillId="0" borderId="10" xfId="74" applyFont="1" applyBorder="1" applyAlignment="1">
      <alignment horizontal="center" vertical="top" wrapText="1"/>
      <protection/>
    </xf>
    <xf numFmtId="0" fontId="20" fillId="0" borderId="10" xfId="74" applyFont="1" applyBorder="1" applyAlignment="1">
      <alignment horizontal="center" vertical="top" wrapText="1"/>
      <protection/>
    </xf>
    <xf numFmtId="0" fontId="11" fillId="0" borderId="10" xfId="74" applyFont="1" applyBorder="1" applyAlignment="1">
      <alignment horizontal="center" vertical="top" wrapText="1"/>
      <protection/>
    </xf>
    <xf numFmtId="0" fontId="21" fillId="0" borderId="10" xfId="74" applyFont="1" applyBorder="1" applyAlignment="1">
      <alignment horizontal="center" vertical="top" wrapText="1"/>
      <protection/>
    </xf>
    <xf numFmtId="0" fontId="38" fillId="28" borderId="0" xfId="74" applyFill="1">
      <alignment/>
      <protection/>
    </xf>
    <xf numFmtId="0" fontId="38" fillId="28" borderId="0" xfId="74" applyFill="1" applyBorder="1">
      <alignment/>
      <protection/>
    </xf>
    <xf numFmtId="0" fontId="11" fillId="0" borderId="0" xfId="74" applyFont="1" applyBorder="1" applyAlignment="1">
      <alignment horizontal="center" wrapText="1"/>
      <protection/>
    </xf>
    <xf numFmtId="0" fontId="10" fillId="0" borderId="0" xfId="74" applyFont="1" applyBorder="1" applyAlignment="1">
      <alignment horizontal="center" wrapText="1"/>
      <protection/>
    </xf>
    <xf numFmtId="0" fontId="16" fillId="0" borderId="0" xfId="74" applyFont="1" applyBorder="1" applyAlignment="1">
      <alignment horizontal="center" vertical="top" wrapText="1"/>
      <protection/>
    </xf>
    <xf numFmtId="0" fontId="10" fillId="0" borderId="0" xfId="74" applyFont="1">
      <alignment/>
      <protection/>
    </xf>
    <xf numFmtId="1" fontId="11" fillId="5" borderId="10" xfId="74" applyNumberFormat="1" applyFont="1" applyFill="1" applyBorder="1" applyAlignment="1">
      <alignment horizontal="center" vertical="center"/>
      <protection/>
    </xf>
    <xf numFmtId="1" fontId="11" fillId="5" borderId="12" xfId="74" applyNumberFormat="1" applyFont="1" applyFill="1" applyBorder="1" applyAlignment="1">
      <alignment horizontal="center" vertical="center"/>
      <protection/>
    </xf>
    <xf numFmtId="1" fontId="10" fillId="0" borderId="10" xfId="74" applyNumberFormat="1" applyFont="1" applyFill="1" applyBorder="1" applyAlignment="1">
      <alignment horizontal="center" vertical="center"/>
      <protection/>
    </xf>
    <xf numFmtId="1" fontId="10" fillId="0" borderId="12" xfId="74" applyNumberFormat="1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horizontal="center" vertical="center"/>
      <protection/>
    </xf>
    <xf numFmtId="0" fontId="10" fillId="0" borderId="13" xfId="74" applyFont="1" applyBorder="1" applyAlignment="1">
      <alignment horizontal="center" vertical="center"/>
      <protection/>
    </xf>
    <xf numFmtId="0" fontId="16" fillId="0" borderId="0" xfId="74" applyFont="1" applyAlignment="1">
      <alignment horizontal="left" vertical="center"/>
      <protection/>
    </xf>
    <xf numFmtId="0" fontId="10" fillId="0" borderId="0" xfId="74" applyFont="1" applyAlignment="1">
      <alignment horizontal="center" vertical="center"/>
      <protection/>
    </xf>
    <xf numFmtId="0" fontId="10" fillId="0" borderId="0" xfId="74" applyFont="1" applyAlignment="1">
      <alignment horizontal="center" vertical="center" wrapText="1"/>
      <protection/>
    </xf>
    <xf numFmtId="0" fontId="10" fillId="0" borderId="14" xfId="74" applyFont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6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75" applyFont="1" applyFill="1" applyAlignment="1">
      <alignment horizontal="left" vertical="justify"/>
      <protection/>
    </xf>
    <xf numFmtId="0" fontId="10" fillId="0" borderId="0" xfId="75" applyFont="1" applyFill="1" applyAlignment="1">
      <alignment/>
      <protection/>
    </xf>
    <xf numFmtId="0" fontId="10" fillId="0" borderId="0" xfId="75" applyFont="1" applyFill="1">
      <alignment/>
      <protection/>
    </xf>
    <xf numFmtId="0" fontId="10" fillId="0" borderId="0" xfId="75" applyFont="1" applyFill="1" applyAlignment="1">
      <alignment horizontal="center"/>
      <protection/>
    </xf>
    <xf numFmtId="0" fontId="38" fillId="0" borderId="0" xfId="75">
      <alignment/>
      <protection/>
    </xf>
    <xf numFmtId="0" fontId="10" fillId="0" borderId="0" xfId="75" applyFont="1" applyFill="1" applyAlignment="1">
      <alignment vertical="top"/>
      <protection/>
    </xf>
    <xf numFmtId="0" fontId="10" fillId="0" borderId="0" xfId="75" applyFont="1" applyFill="1" applyAlignment="1">
      <alignment horizontal="left" vertical="top"/>
      <protection/>
    </xf>
    <xf numFmtId="0" fontId="35" fillId="0" borderId="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1" fillId="0" borderId="10" xfId="75" applyFont="1" applyFill="1" applyBorder="1" applyAlignment="1">
      <alignment horizontal="center" shrinkToFit="1"/>
      <protection/>
    </xf>
    <xf numFmtId="0" fontId="11" fillId="0" borderId="10" xfId="75" applyFont="1" applyFill="1" applyBorder="1">
      <alignment/>
      <protection/>
    </xf>
    <xf numFmtId="0" fontId="10" fillId="0" borderId="10" xfId="75" applyFont="1" applyFill="1" applyBorder="1" applyAlignment="1">
      <alignment horizontal="center" vertical="center" textRotation="90"/>
      <protection/>
    </xf>
    <xf numFmtId="0" fontId="10" fillId="0" borderId="10" xfId="75" applyFont="1" applyFill="1" applyBorder="1" applyAlignment="1">
      <alignment horizontal="center" textRotation="90"/>
      <protection/>
    </xf>
    <xf numFmtId="0" fontId="11" fillId="0" borderId="10" xfId="75" applyFont="1" applyFill="1" applyBorder="1" applyAlignment="1">
      <alignment horizontal="center"/>
      <protection/>
    </xf>
    <xf numFmtId="0" fontId="12" fillId="23" borderId="10" xfId="75" applyFont="1" applyFill="1" applyBorder="1" applyAlignment="1">
      <alignment horizontal="left" wrapText="1"/>
      <protection/>
    </xf>
    <xf numFmtId="0" fontId="18" fillId="23" borderId="10" xfId="75" applyFont="1" applyFill="1" applyBorder="1" applyAlignment="1">
      <alignment wrapText="1"/>
      <protection/>
    </xf>
    <xf numFmtId="0" fontId="10" fillId="23" borderId="10" xfId="77" applyFont="1" applyFill="1" applyBorder="1" applyAlignment="1">
      <alignment horizontal="center" vertical="center"/>
      <protection/>
    </xf>
    <xf numFmtId="0" fontId="10" fillId="23" borderId="0" xfId="77" applyFont="1" applyFill="1">
      <alignment/>
      <protection/>
    </xf>
    <xf numFmtId="0" fontId="12" fillId="23" borderId="10" xfId="75" applyFont="1" applyFill="1" applyBorder="1" applyAlignment="1">
      <alignment horizontal="left"/>
      <protection/>
    </xf>
    <xf numFmtId="0" fontId="18" fillId="23" borderId="10" xfId="75" applyFont="1" applyFill="1" applyBorder="1" applyAlignment="1">
      <alignment vertical="top" wrapText="1"/>
      <protection/>
    </xf>
    <xf numFmtId="0" fontId="10" fillId="0" borderId="0" xfId="77" applyFont="1" applyFill="1">
      <alignment/>
      <protection/>
    </xf>
    <xf numFmtId="0" fontId="10" fillId="23" borderId="10" xfId="77" applyFont="1" applyFill="1" applyBorder="1" applyAlignment="1">
      <alignment horizontal="center" vertical="center" wrapText="1"/>
      <protection/>
    </xf>
    <xf numFmtId="0" fontId="11" fillId="0" borderId="0" xfId="77" applyFont="1" applyFill="1" applyBorder="1" applyAlignment="1">
      <alignment horizontal="left" wrapText="1"/>
      <protection/>
    </xf>
    <xf numFmtId="0" fontId="11" fillId="0" borderId="0" xfId="77" applyFont="1" applyFill="1" applyBorder="1" applyAlignment="1">
      <alignment wrapText="1"/>
      <protection/>
    </xf>
    <xf numFmtId="0" fontId="10" fillId="0" borderId="0" xfId="77" applyFont="1" applyFill="1" applyBorder="1" applyAlignment="1">
      <alignment horizontal="center" vertical="center" wrapText="1"/>
      <protection/>
    </xf>
    <xf numFmtId="0" fontId="10" fillId="0" borderId="21" xfId="75" applyFont="1" applyFill="1" applyBorder="1" applyAlignment="1">
      <alignment horizontal="center" vertical="center" textRotation="90"/>
      <protection/>
    </xf>
    <xf numFmtId="0" fontId="11" fillId="0" borderId="21" xfId="75" applyFont="1" applyFill="1" applyBorder="1" applyAlignment="1">
      <alignment horizontal="center"/>
      <protection/>
    </xf>
    <xf numFmtId="0" fontId="11" fillId="23" borderId="10" xfId="75" applyFont="1" applyFill="1" applyBorder="1" applyAlignment="1">
      <alignment vertical="center" wrapText="1"/>
      <protection/>
    </xf>
    <xf numFmtId="0" fontId="20" fillId="23" borderId="10" xfId="75" applyFont="1" applyFill="1" applyBorder="1" applyAlignment="1">
      <alignment horizontal="center" vertical="center"/>
      <protection/>
    </xf>
    <xf numFmtId="0" fontId="10" fillId="23" borderId="10" xfId="75" applyFont="1" applyFill="1" applyBorder="1" applyAlignment="1">
      <alignment horizontal="center" vertical="center"/>
      <protection/>
    </xf>
    <xf numFmtId="0" fontId="41" fillId="0" borderId="10" xfId="75" applyFont="1" applyFill="1" applyBorder="1" applyAlignment="1">
      <alignment horizontal="center" vertical="center"/>
      <protection/>
    </xf>
    <xf numFmtId="0" fontId="41" fillId="0" borderId="20" xfId="75" applyFont="1" applyFill="1" applyBorder="1" applyAlignment="1">
      <alignment horizontal="center" vertical="center"/>
      <protection/>
    </xf>
    <xf numFmtId="0" fontId="42" fillId="0" borderId="10" xfId="75" applyFont="1" applyBorder="1" applyAlignment="1">
      <alignment horizontal="center" vertical="center"/>
      <protection/>
    </xf>
    <xf numFmtId="0" fontId="41" fillId="30" borderId="10" xfId="7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 vertical="center"/>
      <protection/>
    </xf>
    <xf numFmtId="0" fontId="16" fillId="0" borderId="10" xfId="75" applyFont="1" applyFill="1" applyBorder="1" applyAlignment="1">
      <alignment horizontal="center" vertical="center"/>
      <protection/>
    </xf>
    <xf numFmtId="0" fontId="41" fillId="23" borderId="10" xfId="75" applyFont="1" applyFill="1" applyBorder="1" applyAlignment="1">
      <alignment horizontal="center" vertical="center"/>
      <protection/>
    </xf>
    <xf numFmtId="0" fontId="42" fillId="0" borderId="10" xfId="75" applyFont="1" applyBorder="1">
      <alignment/>
      <protection/>
    </xf>
    <xf numFmtId="0" fontId="42" fillId="0" borderId="10" xfId="75" applyFont="1" applyFill="1" applyBorder="1" applyAlignment="1">
      <alignment horizontal="center" vertical="center"/>
      <protection/>
    </xf>
    <xf numFmtId="0" fontId="41" fillId="23" borderId="12" xfId="75" applyFont="1" applyFill="1" applyBorder="1" applyAlignment="1">
      <alignment horizontal="center" vertical="center"/>
      <protection/>
    </xf>
    <xf numFmtId="0" fontId="38" fillId="0" borderId="0" xfId="75" applyAlignment="1">
      <alignment horizontal="left"/>
      <protection/>
    </xf>
    <xf numFmtId="0" fontId="38" fillId="0" borderId="0" xfId="75" applyAlignment="1">
      <alignment/>
      <protection/>
    </xf>
    <xf numFmtId="0" fontId="10" fillId="23" borderId="10" xfId="76" applyFont="1" applyFill="1" applyBorder="1" applyAlignment="1">
      <alignment horizontal="center" vertical="justify" wrapText="1"/>
      <protection/>
    </xf>
    <xf numFmtId="0" fontId="20" fillId="23" borderId="10" xfId="76" applyFont="1" applyFill="1" applyBorder="1" applyAlignment="1">
      <alignment horizontal="center"/>
      <protection/>
    </xf>
    <xf numFmtId="0" fontId="11" fillId="27" borderId="10" xfId="0" applyFont="1" applyFill="1" applyBorder="1" applyAlignment="1">
      <alignment horizontal="center"/>
    </xf>
    <xf numFmtId="0" fontId="10" fillId="23" borderId="0" xfId="76" applyFont="1" applyFill="1">
      <alignment/>
      <protection/>
    </xf>
    <xf numFmtId="0" fontId="10" fillId="28" borderId="10" xfId="0" applyFont="1" applyFill="1" applyBorder="1" applyAlignment="1">
      <alignment horizontal="left" vertical="top" wrapText="1"/>
    </xf>
    <xf numFmtId="0" fontId="10" fillId="0" borderId="10" xfId="76" applyFont="1" applyFill="1" applyBorder="1" applyAlignment="1">
      <alignment horizontal="center" vertical="justify" wrapText="1"/>
      <protection/>
    </xf>
    <xf numFmtId="0" fontId="20" fillId="0" borderId="10" xfId="76" applyFont="1" applyFill="1" applyBorder="1" applyAlignment="1">
      <alignment horizontal="center"/>
      <protection/>
    </xf>
    <xf numFmtId="0" fontId="20" fillId="5" borderId="10" xfId="79" applyFont="1" applyFill="1" applyBorder="1" applyAlignment="1">
      <alignment horizontal="center" vertical="center"/>
      <protection/>
    </xf>
    <xf numFmtId="0" fontId="20" fillId="31" borderId="10" xfId="76" applyFont="1" applyFill="1" applyBorder="1" applyAlignment="1">
      <alignment horizontal="center"/>
      <protection/>
    </xf>
    <xf numFmtId="0" fontId="10" fillId="28" borderId="10" xfId="0" applyFont="1" applyFill="1" applyBorder="1" applyAlignment="1">
      <alignment horizontal="center"/>
    </xf>
    <xf numFmtId="0" fontId="10" fillId="0" borderId="0" xfId="76" applyFont="1" applyFill="1">
      <alignment/>
      <protection/>
    </xf>
    <xf numFmtId="0" fontId="33" fillId="0" borderId="0" xfId="76" applyFont="1" applyFill="1">
      <alignment/>
      <protection/>
    </xf>
    <xf numFmtId="0" fontId="33" fillId="23" borderId="0" xfId="76" applyFont="1" applyFill="1">
      <alignment/>
      <protection/>
    </xf>
    <xf numFmtId="0" fontId="20" fillId="23" borderId="12" xfId="75" applyFont="1" applyFill="1" applyBorder="1" applyAlignment="1">
      <alignment horizontal="center" vertical="center"/>
      <protection/>
    </xf>
    <xf numFmtId="0" fontId="41" fillId="0" borderId="12" xfId="75" applyFont="1" applyFill="1" applyBorder="1" applyAlignment="1">
      <alignment horizontal="center" vertical="center"/>
      <protection/>
    </xf>
    <xf numFmtId="0" fontId="42" fillId="0" borderId="12" xfId="75" applyFont="1" applyBorder="1" applyAlignment="1">
      <alignment horizontal="center" vertical="center"/>
      <protection/>
    </xf>
    <xf numFmtId="0" fontId="11" fillId="23" borderId="12" xfId="75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top" wrapText="1"/>
    </xf>
    <xf numFmtId="0" fontId="42" fillId="0" borderId="12" xfId="75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30" borderId="25" xfId="0" applyFont="1" applyFill="1" applyBorder="1" applyAlignment="1">
      <alignment horizontal="center"/>
    </xf>
    <xf numFmtId="0" fontId="11" fillId="30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23" borderId="12" xfId="0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vertical="justify" wrapText="1"/>
    </xf>
    <xf numFmtId="0" fontId="11" fillId="23" borderId="10" xfId="75" applyFont="1" applyFill="1" applyBorder="1" applyAlignment="1">
      <alignment horizontal="left" vertical="center" wrapText="1"/>
      <protection/>
    </xf>
    <xf numFmtId="0" fontId="20" fillId="3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6" fillId="23" borderId="10" xfId="76" applyFont="1" applyFill="1" applyBorder="1" applyAlignment="1">
      <alignment horizontal="center" vertical="top" wrapText="1"/>
      <protection/>
    </xf>
    <xf numFmtId="0" fontId="42" fillId="30" borderId="10" xfId="75" applyFont="1" applyFill="1" applyBorder="1" applyAlignment="1">
      <alignment horizontal="center" vertical="center"/>
      <protection/>
    </xf>
    <xf numFmtId="0" fontId="11" fillId="30" borderId="10" xfId="75" applyFont="1" applyFill="1" applyBorder="1" applyAlignment="1">
      <alignment vertical="center" wrapText="1"/>
      <protection/>
    </xf>
    <xf numFmtId="0" fontId="10" fillId="0" borderId="0" xfId="72" applyFont="1" applyAlignment="1">
      <alignment horizontal="justify" vertical="center"/>
      <protection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38" fillId="0" borderId="10" xfId="75" applyBorder="1">
      <alignment/>
      <protection/>
    </xf>
    <xf numFmtId="1" fontId="10" fillId="0" borderId="27" xfId="0" applyNumberFormat="1" applyFont="1" applyFill="1" applyBorder="1" applyAlignment="1">
      <alignment horizontal="center" vertical="center"/>
    </xf>
    <xf numFmtId="1" fontId="11" fillId="0" borderId="10" xfId="74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0" fillId="0" borderId="10" xfId="74" applyFont="1" applyFill="1" applyBorder="1">
      <alignment/>
      <protection/>
    </xf>
    <xf numFmtId="0" fontId="38" fillId="0" borderId="0" xfId="74" applyFont="1" applyFill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6" fillId="0" borderId="0" xfId="74" applyFont="1" applyBorder="1" applyAlignment="1">
      <alignment horizontal="center"/>
      <protection/>
    </xf>
    <xf numFmtId="0" fontId="16" fillId="0" borderId="0" xfId="74" applyFont="1" applyAlignment="1">
      <alignment horizontal="center"/>
      <protection/>
    </xf>
    <xf numFmtId="0" fontId="38" fillId="5" borderId="0" xfId="74" applyFont="1" applyFill="1">
      <alignment/>
      <protection/>
    </xf>
    <xf numFmtId="0" fontId="11" fillId="5" borderId="0" xfId="0" applyFont="1" applyFill="1" applyAlignment="1" applyProtection="1">
      <alignment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1" fontId="11" fillId="5" borderId="10" xfId="0" applyNumberFormat="1" applyFont="1" applyFill="1" applyBorder="1" applyAlignment="1" applyProtection="1">
      <alignment horizontal="center" vertical="center"/>
      <protection locked="0"/>
    </xf>
    <xf numFmtId="0" fontId="11" fillId="30" borderId="0" xfId="0" applyFont="1" applyFill="1" applyAlignment="1" applyProtection="1">
      <alignment/>
      <protection locked="0"/>
    </xf>
    <xf numFmtId="0" fontId="10" fillId="0" borderId="12" xfId="74" applyFont="1" applyFill="1" applyBorder="1" applyAlignment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0" xfId="74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 applyProtection="1">
      <alignment/>
      <protection locked="0"/>
    </xf>
    <xf numFmtId="0" fontId="10" fillId="12" borderId="14" xfId="74" applyFont="1" applyFill="1" applyBorder="1" applyAlignment="1">
      <alignment horizontal="center" vertical="center"/>
      <protection/>
    </xf>
    <xf numFmtId="0" fontId="1" fillId="12" borderId="10" xfId="0" applyFont="1" applyFill="1" applyBorder="1" applyAlignment="1">
      <alignment horizontal="justify" vertical="top" wrapText="1"/>
    </xf>
    <xf numFmtId="0" fontId="43" fillId="12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justify" wrapText="1"/>
    </xf>
    <xf numFmtId="0" fontId="20" fillId="0" borderId="0" xfId="76" applyFont="1" applyFill="1" applyBorder="1" applyAlignment="1">
      <alignment horizontal="center"/>
      <protection/>
    </xf>
    <xf numFmtId="0" fontId="20" fillId="23" borderId="12" xfId="80" applyFont="1" applyFill="1" applyBorder="1" applyAlignment="1">
      <alignment horizontal="center" vertical="center"/>
      <protection/>
    </xf>
    <xf numFmtId="0" fontId="20" fillId="0" borderId="12" xfId="80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horizontal="center" vertical="center"/>
      <protection/>
    </xf>
    <xf numFmtId="0" fontId="20" fillId="0" borderId="10" xfId="78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horizontal="center" vertical="center"/>
      <protection/>
    </xf>
    <xf numFmtId="0" fontId="10" fillId="0" borderId="10" xfId="78" applyFont="1" applyFill="1" applyBorder="1">
      <alignment/>
      <protection/>
    </xf>
    <xf numFmtId="0" fontId="10" fillId="0" borderId="0" xfId="78" applyFont="1" applyFill="1">
      <alignment/>
      <protection/>
    </xf>
    <xf numFmtId="0" fontId="10" fillId="0" borderId="0" xfId="80" applyFont="1" applyFill="1">
      <alignment/>
      <protection/>
    </xf>
    <xf numFmtId="0" fontId="20" fillId="0" borderId="0" xfId="80" applyFont="1" applyFill="1" applyBorder="1" applyAlignment="1">
      <alignment horizontal="center" vertical="center"/>
      <protection/>
    </xf>
    <xf numFmtId="1" fontId="71" fillId="0" borderId="10" xfId="74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0" fontId="38" fillId="0" borderId="10" xfId="74" applyFont="1" applyFill="1" applyBorder="1">
      <alignment/>
      <protection/>
    </xf>
    <xf numFmtId="0" fontId="10" fillId="0" borderId="10" xfId="74" applyFont="1" applyFill="1" applyBorder="1" applyAlignment="1" applyProtection="1">
      <alignment horizontal="center"/>
      <protection/>
    </xf>
    <xf numFmtId="0" fontId="10" fillId="0" borderId="10" xfId="74" applyFont="1" applyFill="1" applyBorder="1" applyAlignment="1" applyProtection="1">
      <alignment horizontal="center"/>
      <protection locked="0"/>
    </xf>
    <xf numFmtId="0" fontId="11" fillId="0" borderId="10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10" xfId="74" applyFont="1" applyFill="1" applyBorder="1" applyAlignment="1" applyProtection="1">
      <alignment horizontal="center" vertical="center" wrapText="1"/>
      <protection locked="0"/>
    </xf>
    <xf numFmtId="0" fontId="11" fillId="0" borderId="0" xfId="74" applyFont="1" applyFill="1" applyBorder="1" applyAlignment="1" applyProtection="1">
      <alignment horizontal="left"/>
      <protection locked="0"/>
    </xf>
    <xf numFmtId="0" fontId="11" fillId="0" borderId="0" xfId="74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Fill="1" applyBorder="1" applyAlignment="1" applyProtection="1">
      <alignment horizontal="center"/>
      <protection locked="0"/>
    </xf>
    <xf numFmtId="0" fontId="11" fillId="0" borderId="0" xfId="74" applyFont="1" applyFill="1" applyBorder="1" applyAlignment="1" applyProtection="1">
      <alignment horizontal="center"/>
      <protection locked="0"/>
    </xf>
    <xf numFmtId="0" fontId="4" fillId="28" borderId="0" xfId="74" applyFont="1" applyFill="1" applyBorder="1" applyAlignment="1">
      <alignment horizontal="center" vertical="center"/>
      <protection/>
    </xf>
    <xf numFmtId="1" fontId="11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74" applyFont="1" applyBorder="1">
      <alignment/>
      <protection/>
    </xf>
    <xf numFmtId="0" fontId="10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 applyProtection="1">
      <alignment/>
      <protection/>
    </xf>
    <xf numFmtId="1" fontId="11" fillId="34" borderId="10" xfId="74" applyNumberFormat="1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 applyProtection="1">
      <alignment horizontal="center"/>
      <protection/>
    </xf>
    <xf numFmtId="0" fontId="11" fillId="5" borderId="10" xfId="74" applyFont="1" applyFill="1" applyBorder="1" applyAlignment="1">
      <alignment horizontal="center" vertical="center"/>
      <protection/>
    </xf>
    <xf numFmtId="0" fontId="38" fillId="0" borderId="10" xfId="74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5" borderId="10" xfId="74" applyFont="1" applyFill="1" applyBorder="1" applyAlignment="1">
      <alignment vertical="center"/>
      <protection/>
    </xf>
    <xf numFmtId="1" fontId="11" fillId="34" borderId="12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/>
      <protection locked="0"/>
    </xf>
    <xf numFmtId="0" fontId="30" fillId="34" borderId="28" xfId="0" applyFont="1" applyFill="1" applyBorder="1" applyAlignment="1">
      <alignment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11" fillId="35" borderId="12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1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/>
      <protection locked="0"/>
    </xf>
    <xf numFmtId="0" fontId="30" fillId="36" borderId="30" xfId="0" applyFont="1" applyFill="1" applyBorder="1" applyAlignment="1">
      <alignment/>
    </xf>
    <xf numFmtId="0" fontId="11" fillId="36" borderId="12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1" fillId="36" borderId="20" xfId="0" applyFont="1" applyFill="1" applyBorder="1" applyAlignment="1">
      <alignment vertical="top" wrapText="1"/>
    </xf>
    <xf numFmtId="1" fontId="11" fillId="36" borderId="10" xfId="74" applyNumberFormat="1" applyFont="1" applyFill="1" applyBorder="1" applyAlignment="1">
      <alignment horizontal="center" vertical="center"/>
      <protection/>
    </xf>
    <xf numFmtId="1" fontId="11" fillId="36" borderId="27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1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right" wrapText="1"/>
      <protection/>
    </xf>
    <xf numFmtId="0" fontId="11" fillId="30" borderId="31" xfId="0" applyFont="1" applyFill="1" applyBorder="1" applyAlignment="1" applyProtection="1">
      <alignment horizontal="right" wrapText="1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3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3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3" xfId="0" applyNumberFormat="1" applyFont="1" applyFill="1" applyBorder="1" applyAlignment="1" applyProtection="1">
      <alignment horizontal="left" wrapText="1"/>
      <protection locked="0"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>
      <alignment horizontal="center" vertical="center"/>
    </xf>
    <xf numFmtId="1" fontId="11" fillId="36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1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vertical="top" wrapText="1"/>
    </xf>
    <xf numFmtId="0" fontId="30" fillId="5" borderId="28" xfId="74" applyFont="1" applyFill="1" applyBorder="1" applyAlignment="1">
      <alignment horizontal="left" vertical="center" wrapText="1"/>
      <protection/>
    </xf>
    <xf numFmtId="0" fontId="33" fillId="0" borderId="28" xfId="0" applyFont="1" applyFill="1" applyBorder="1" applyAlignment="1">
      <alignment vertical="top" wrapText="1"/>
    </xf>
    <xf numFmtId="0" fontId="33" fillId="0" borderId="28" xfId="0" applyFont="1" applyFill="1" applyBorder="1" applyAlignment="1">
      <alignment/>
    </xf>
    <xf numFmtId="0" fontId="30" fillId="5" borderId="28" xfId="0" applyFont="1" applyFill="1" applyBorder="1" applyAlignment="1">
      <alignment vertical="top" wrapText="1"/>
    </xf>
    <xf numFmtId="0" fontId="30" fillId="36" borderId="28" xfId="0" applyFont="1" applyFill="1" applyBorder="1" applyAlignment="1">
      <alignment vertical="top" wrapText="1"/>
    </xf>
    <xf numFmtId="0" fontId="30" fillId="0" borderId="28" xfId="0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 horizontal="right" wrapText="1"/>
      <protection/>
    </xf>
    <xf numFmtId="0" fontId="18" fillId="0" borderId="18" xfId="74" applyFont="1" applyBorder="1" applyAlignment="1">
      <alignment horizontal="center" vertical="center"/>
      <protection/>
    </xf>
    <xf numFmtId="0" fontId="18" fillId="0" borderId="11" xfId="74" applyFont="1" applyBorder="1" applyAlignment="1">
      <alignment horizontal="center" vertical="center"/>
      <protection/>
    </xf>
    <xf numFmtId="0" fontId="18" fillId="0" borderId="19" xfId="74" applyFont="1" applyBorder="1" applyAlignment="1">
      <alignment horizontal="center" vertical="center"/>
      <protection/>
    </xf>
    <xf numFmtId="0" fontId="18" fillId="0" borderId="11" xfId="74" applyFont="1" applyBorder="1" applyAlignment="1">
      <alignment horizontal="center" vertical="top" wrapText="1"/>
      <protection/>
    </xf>
    <xf numFmtId="0" fontId="10" fillId="0" borderId="36" xfId="74" applyFont="1" applyFill="1" applyBorder="1" applyAlignment="1" applyProtection="1">
      <alignment horizontal="center"/>
      <protection/>
    </xf>
    <xf numFmtId="0" fontId="10" fillId="0" borderId="34" xfId="74" applyFont="1" applyFill="1" applyBorder="1" applyAlignment="1" applyProtection="1">
      <alignment horizontal="center"/>
      <protection/>
    </xf>
    <xf numFmtId="0" fontId="10" fillId="0" borderId="33" xfId="74" applyFont="1" applyFill="1" applyBorder="1" applyAlignment="1" applyProtection="1">
      <alignment horizontal="center"/>
      <protection/>
    </xf>
    <xf numFmtId="0" fontId="10" fillId="0" borderId="37" xfId="74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1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1" fontId="10" fillId="35" borderId="10" xfId="74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11" fillId="36" borderId="0" xfId="0" applyFont="1" applyFill="1" applyAlignment="1" applyProtection="1">
      <alignment/>
      <protection locked="0"/>
    </xf>
    <xf numFmtId="1" fontId="10" fillId="35" borderId="10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1" fontId="11" fillId="0" borderId="27" xfId="74" applyNumberFormat="1" applyFont="1" applyFill="1" applyBorder="1" applyAlignment="1">
      <alignment horizontal="center" vertical="center"/>
      <protection/>
    </xf>
    <xf numFmtId="1" fontId="72" fillId="0" borderId="10" xfId="74" applyNumberFormat="1" applyFont="1" applyFill="1" applyBorder="1" applyAlignment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27" xfId="74" applyFont="1" applyFill="1" applyBorder="1" applyAlignment="1" applyProtection="1">
      <alignment horizontal="center"/>
      <protection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37" borderId="12" xfId="0" applyFont="1" applyFill="1" applyBorder="1" applyAlignment="1">
      <alignment vertical="top" wrapText="1"/>
    </xf>
    <xf numFmtId="0" fontId="10" fillId="37" borderId="0" xfId="0" applyFont="1" applyFill="1" applyAlignment="1" applyProtection="1">
      <alignment/>
      <protection locked="0"/>
    </xf>
    <xf numFmtId="0" fontId="33" fillId="38" borderId="29" xfId="0" applyFont="1" applyFill="1" applyBorder="1" applyAlignment="1">
      <alignment/>
    </xf>
    <xf numFmtId="0" fontId="10" fillId="38" borderId="0" xfId="0" applyFont="1" applyFill="1" applyAlignment="1" applyProtection="1">
      <alignment/>
      <protection locked="0"/>
    </xf>
    <xf numFmtId="0" fontId="11" fillId="38" borderId="12" xfId="0" applyFont="1" applyFill="1" applyBorder="1" applyAlignment="1">
      <alignment vertical="top" wrapText="1"/>
    </xf>
    <xf numFmtId="0" fontId="11" fillId="38" borderId="10" xfId="0" applyFont="1" applyFill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1" fontId="11" fillId="38" borderId="27" xfId="0" applyNumberFormat="1" applyFont="1" applyFill="1" applyBorder="1" applyAlignment="1">
      <alignment horizontal="center" vertical="center"/>
    </xf>
    <xf numFmtId="1" fontId="11" fillId="38" borderId="10" xfId="74" applyNumberFormat="1" applyFont="1" applyFill="1" applyBorder="1" applyAlignment="1">
      <alignment horizontal="center" vertical="center"/>
      <protection/>
    </xf>
    <xf numFmtId="1" fontId="11" fillId="38" borderId="10" xfId="0" applyNumberFormat="1" applyFont="1" applyFill="1" applyBorder="1" applyAlignment="1" applyProtection="1">
      <alignment horizontal="center" vertical="center"/>
      <protection locked="0"/>
    </xf>
    <xf numFmtId="0" fontId="11" fillId="38" borderId="10" xfId="0" applyFont="1" applyFill="1" applyBorder="1" applyAlignment="1" applyProtection="1">
      <alignment horizontal="center"/>
      <protection locked="0"/>
    </xf>
    <xf numFmtId="0" fontId="18" fillId="0" borderId="30" xfId="74" applyFont="1" applyBorder="1" applyAlignment="1">
      <alignment horizontal="center" vertical="center"/>
      <protection/>
    </xf>
    <xf numFmtId="0" fontId="10" fillId="0" borderId="31" xfId="74" applyFont="1" applyFill="1" applyBorder="1" applyAlignment="1" applyProtection="1">
      <alignment horizontal="center"/>
      <protection/>
    </xf>
    <xf numFmtId="0" fontId="11" fillId="5" borderId="12" xfId="74" applyFont="1" applyFill="1" applyBorder="1" applyAlignment="1">
      <alignment vertical="center"/>
      <protection/>
    </xf>
    <xf numFmtId="0" fontId="38" fillId="0" borderId="12" xfId="74" applyFont="1" applyFill="1" applyBorder="1">
      <alignment/>
      <protection/>
    </xf>
    <xf numFmtId="0" fontId="10" fillId="0" borderId="12" xfId="74" applyFont="1" applyFill="1" applyBorder="1">
      <alignment/>
      <protection/>
    </xf>
    <xf numFmtId="49" fontId="11" fillId="34" borderId="12" xfId="0" applyNumberFormat="1" applyFont="1" applyFill="1" applyBorder="1" applyAlignment="1" applyProtection="1">
      <alignment vertic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2" fontId="11" fillId="29" borderId="38" xfId="0" applyNumberFormat="1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vertical="top" wrapText="1"/>
    </xf>
    <xf numFmtId="0" fontId="34" fillId="0" borderId="27" xfId="0" applyFont="1" applyFill="1" applyBorder="1" applyAlignment="1">
      <alignment/>
    </xf>
    <xf numFmtId="0" fontId="10" fillId="0" borderId="39" xfId="0" applyFont="1" applyFill="1" applyBorder="1" applyAlignment="1" applyProtection="1">
      <alignment/>
      <protection locked="0"/>
    </xf>
    <xf numFmtId="178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vertical="top" wrapText="1"/>
    </xf>
    <xf numFmtId="0" fontId="11" fillId="37" borderId="12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vertical="top" wrapText="1"/>
    </xf>
    <xf numFmtId="0" fontId="11" fillId="37" borderId="10" xfId="0" applyFont="1" applyFill="1" applyBorder="1" applyAlignment="1" applyProtection="1">
      <alignment/>
      <protection locked="0"/>
    </xf>
    <xf numFmtId="0" fontId="11" fillId="37" borderId="10" xfId="0" applyFont="1" applyFill="1" applyBorder="1" applyAlignment="1">
      <alignment vertical="center" wrapText="1"/>
    </xf>
    <xf numFmtId="0" fontId="11" fillId="37" borderId="19" xfId="0" applyFont="1" applyFill="1" applyBorder="1" applyAlignment="1">
      <alignment vertical="top" wrapText="1"/>
    </xf>
    <xf numFmtId="1" fontId="11" fillId="37" borderId="12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 applyProtection="1">
      <alignment horizontal="center" vertical="center"/>
      <protection locked="0"/>
    </xf>
    <xf numFmtId="0" fontId="11" fillId="37" borderId="0" xfId="0" applyFont="1" applyFill="1" applyAlignment="1" applyProtection="1">
      <alignment/>
      <protection locked="0"/>
    </xf>
    <xf numFmtId="0" fontId="30" fillId="37" borderId="30" xfId="0" applyFont="1" applyFill="1" applyBorder="1" applyAlignment="1">
      <alignment vertical="top" wrapText="1"/>
    </xf>
    <xf numFmtId="1" fontId="11" fillId="37" borderId="27" xfId="0" applyNumberFormat="1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/>
    </xf>
    <xf numFmtId="1" fontId="11" fillId="37" borderId="10" xfId="74" applyNumberFormat="1" applyFont="1" applyFill="1" applyBorder="1" applyAlignment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33" fillId="37" borderId="30" xfId="0" applyFont="1" applyFill="1" applyBorder="1" applyAlignment="1">
      <alignment/>
    </xf>
    <xf numFmtId="0" fontId="11" fillId="37" borderId="10" xfId="0" applyFont="1" applyFill="1" applyBorder="1" applyAlignment="1" applyProtection="1">
      <alignment horizontal="center"/>
      <protection locked="0"/>
    </xf>
    <xf numFmtId="1" fontId="10" fillId="39" borderId="10" xfId="74" applyNumberFormat="1" applyFont="1" applyFill="1" applyBorder="1" applyAlignment="1">
      <alignment horizontal="center" vertical="center"/>
      <protection/>
    </xf>
    <xf numFmtId="0" fontId="10" fillId="39" borderId="10" xfId="0" applyFont="1" applyFill="1" applyBorder="1" applyAlignment="1">
      <alignment horizontal="center" vertical="top" wrapText="1"/>
    </xf>
    <xf numFmtId="0" fontId="10" fillId="39" borderId="10" xfId="74" applyFont="1" applyFill="1" applyBorder="1" applyAlignment="1">
      <alignment horizontal="center" vertical="center"/>
      <protection/>
    </xf>
    <xf numFmtId="0" fontId="10" fillId="40" borderId="10" xfId="0" applyFont="1" applyFill="1" applyBorder="1" applyAlignment="1">
      <alignment horizontal="center" vertical="center"/>
    </xf>
    <xf numFmtId="1" fontId="10" fillId="40" borderId="10" xfId="74" applyNumberFormat="1" applyFont="1" applyFill="1" applyBorder="1" applyAlignment="1">
      <alignment horizontal="center" vertical="center"/>
      <protection/>
    </xf>
    <xf numFmtId="1" fontId="11" fillId="40" borderId="10" xfId="0" applyNumberFormat="1" applyFont="1" applyFill="1" applyBorder="1" applyAlignment="1">
      <alignment horizontal="center" vertical="center"/>
    </xf>
    <xf numFmtId="0" fontId="18" fillId="0" borderId="40" xfId="74" applyFont="1" applyBorder="1" applyAlignment="1">
      <alignment horizontal="center" vertical="center"/>
      <protection/>
    </xf>
    <xf numFmtId="0" fontId="11" fillId="5" borderId="36" xfId="74" applyFont="1" applyFill="1" applyBorder="1" applyAlignment="1">
      <alignment vertical="center"/>
      <protection/>
    </xf>
    <xf numFmtId="0" fontId="38" fillId="0" borderId="36" xfId="74" applyFont="1" applyFill="1" applyBorder="1">
      <alignment/>
      <protection/>
    </xf>
    <xf numFmtId="0" fontId="11" fillId="5" borderId="36" xfId="74" applyFont="1" applyFill="1" applyBorder="1" applyAlignment="1">
      <alignment horizontal="left" vertical="center" wrapText="1"/>
      <protection/>
    </xf>
    <xf numFmtId="0" fontId="10" fillId="0" borderId="36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wrapText="1"/>
    </xf>
    <xf numFmtId="0" fontId="10" fillId="41" borderId="36" xfId="0" applyFont="1" applyFill="1" applyBorder="1" applyAlignment="1" applyProtection="1">
      <alignment vertical="center" wrapText="1"/>
      <protection locked="0"/>
    </xf>
    <xf numFmtId="0" fontId="10" fillId="41" borderId="41" xfId="0" applyFont="1" applyFill="1" applyBorder="1" applyAlignment="1" applyProtection="1">
      <alignment vertical="center" wrapText="1"/>
      <protection locked="0"/>
    </xf>
    <xf numFmtId="0" fontId="10" fillId="41" borderId="42" xfId="0" applyFont="1" applyFill="1" applyBorder="1" applyAlignment="1" applyProtection="1">
      <alignment vertical="center" wrapText="1"/>
      <protection locked="0"/>
    </xf>
    <xf numFmtId="0" fontId="11" fillId="5" borderId="36" xfId="0" applyFont="1" applyFill="1" applyBorder="1" applyAlignment="1">
      <alignment vertical="top" wrapText="1"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 wrapText="1"/>
    </xf>
    <xf numFmtId="0" fontId="11" fillId="36" borderId="41" xfId="0" applyFont="1" applyFill="1" applyBorder="1" applyAlignment="1">
      <alignment horizontal="left" vertical="center" wrapText="1"/>
    </xf>
    <xf numFmtId="0" fontId="11" fillId="37" borderId="41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1" fillId="36" borderId="41" xfId="0" applyFont="1" applyFill="1" applyBorder="1" applyAlignment="1">
      <alignment wrapText="1"/>
    </xf>
    <xf numFmtId="0" fontId="11" fillId="37" borderId="36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1" fillId="36" borderId="41" xfId="0" applyFont="1" applyFill="1" applyBorder="1" applyAlignment="1">
      <alignment horizontal="left" wrapText="1"/>
    </xf>
    <xf numFmtId="0" fontId="11" fillId="0" borderId="43" xfId="0" applyFont="1" applyFill="1" applyBorder="1" applyAlignment="1" applyProtection="1">
      <alignment horizontal="right" wrapText="1"/>
      <protection/>
    </xf>
    <xf numFmtId="0" fontId="11" fillId="36" borderId="36" xfId="0" applyFont="1" applyFill="1" applyBorder="1" applyAlignment="1">
      <alignment horizontal="left" wrapText="1"/>
    </xf>
    <xf numFmtId="0" fontId="11" fillId="0" borderId="36" xfId="0" applyFont="1" applyFill="1" applyBorder="1" applyAlignment="1" applyProtection="1">
      <alignment/>
      <protection locked="0"/>
    </xf>
    <xf numFmtId="0" fontId="11" fillId="38" borderId="36" xfId="0" applyFont="1" applyFill="1" applyBorder="1" applyAlignment="1">
      <alignment horizontal="right"/>
    </xf>
    <xf numFmtId="1" fontId="10" fillId="35" borderId="12" xfId="0" applyNumberFormat="1" applyFont="1" applyFill="1" applyBorder="1" applyAlignment="1">
      <alignment horizontal="center" vertical="center"/>
    </xf>
    <xf numFmtId="0" fontId="18" fillId="36" borderId="36" xfId="0" applyFont="1" applyFill="1" applyBorder="1" applyAlignment="1" applyProtection="1">
      <alignment/>
      <protection/>
    </xf>
    <xf numFmtId="0" fontId="18" fillId="37" borderId="41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/>
      <protection locked="0"/>
    </xf>
    <xf numFmtId="0" fontId="18" fillId="38" borderId="36" xfId="0" applyFont="1" applyFill="1" applyBorder="1" applyAlignment="1" applyProtection="1">
      <alignment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8" fillId="36" borderId="36" xfId="0" applyFont="1" applyFill="1" applyBorder="1" applyAlignment="1" applyProtection="1">
      <alignment horizontal="center" vertical="center"/>
      <protection/>
    </xf>
    <xf numFmtId="0" fontId="11" fillId="37" borderId="36" xfId="0" applyFont="1" applyFill="1" applyBorder="1" applyAlignment="1">
      <alignment vertical="center" wrapText="1"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1" fillId="36" borderId="36" xfId="0" applyFont="1" applyFill="1" applyBorder="1" applyAlignment="1">
      <alignment vertical="top" wrapText="1"/>
    </xf>
    <xf numFmtId="0" fontId="11" fillId="37" borderId="41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6" fillId="0" borderId="36" xfId="0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 locked="0"/>
    </xf>
    <xf numFmtId="0" fontId="16" fillId="0" borderId="36" xfId="0" applyFont="1" applyFill="1" applyBorder="1" applyAlignment="1" applyProtection="1">
      <alignment horizontal="center"/>
      <protection/>
    </xf>
    <xf numFmtId="0" fontId="11" fillId="37" borderId="36" xfId="0" applyFont="1" applyFill="1" applyBorder="1" applyAlignment="1">
      <alignment vertical="top" wrapText="1"/>
    </xf>
    <xf numFmtId="0" fontId="16" fillId="0" borderId="41" xfId="0" applyFont="1" applyFill="1" applyBorder="1" applyAlignment="1" applyProtection="1">
      <alignment horizontal="center"/>
      <protection/>
    </xf>
    <xf numFmtId="0" fontId="11" fillId="35" borderId="36" xfId="0" applyFont="1" applyFill="1" applyBorder="1" applyAlignment="1">
      <alignment vertical="top" wrapText="1"/>
    </xf>
    <xf numFmtId="0" fontId="16" fillId="0" borderId="36" xfId="0" applyFont="1" applyFill="1" applyBorder="1" applyAlignment="1" applyProtection="1">
      <alignment vertical="center"/>
      <protection/>
    </xf>
    <xf numFmtId="49" fontId="11" fillId="34" borderId="36" xfId="0" applyNumberFormat="1" applyFont="1" applyFill="1" applyBorder="1" applyAlignment="1" applyProtection="1">
      <alignment vertical="center"/>
      <protection locked="0"/>
    </xf>
    <xf numFmtId="0" fontId="10" fillId="34" borderId="36" xfId="0" applyFont="1" applyFill="1" applyBorder="1" applyAlignment="1">
      <alignment vertical="top" wrapText="1"/>
    </xf>
    <xf numFmtId="1" fontId="10" fillId="39" borderId="12" xfId="74" applyNumberFormat="1" applyFont="1" applyFill="1" applyBorder="1" applyAlignment="1">
      <alignment horizontal="center" vertical="center"/>
      <protection/>
    </xf>
    <xf numFmtId="0" fontId="10" fillId="39" borderId="12" xfId="0" applyFont="1" applyFill="1" applyBorder="1" applyAlignment="1">
      <alignment horizontal="center" vertical="top" wrapText="1"/>
    </xf>
    <xf numFmtId="0" fontId="10" fillId="39" borderId="12" xfId="74" applyFont="1" applyFill="1" applyBorder="1" applyAlignment="1">
      <alignment horizontal="center" vertical="center"/>
      <protection/>
    </xf>
    <xf numFmtId="1" fontId="11" fillId="5" borderId="36" xfId="74" applyNumberFormat="1" applyFont="1" applyFill="1" applyBorder="1" applyAlignment="1">
      <alignment horizontal="center" vertical="center"/>
      <protection/>
    </xf>
    <xf numFmtId="1" fontId="10" fillId="0" borderId="36" xfId="74" applyNumberFormat="1" applyFont="1" applyFill="1" applyBorder="1" applyAlignment="1">
      <alignment horizontal="center" vertical="center"/>
      <protection/>
    </xf>
    <xf numFmtId="1" fontId="71" fillId="0" borderId="36" xfId="74" applyNumberFormat="1" applyFont="1" applyFill="1" applyBorder="1" applyAlignment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/>
    </xf>
    <xf numFmtId="1" fontId="11" fillId="5" borderId="36" xfId="0" applyNumberFormat="1" applyFont="1" applyFill="1" applyBorder="1" applyAlignment="1" applyProtection="1">
      <alignment horizontal="center" vertical="center"/>
      <protection locked="0"/>
    </xf>
    <xf numFmtId="1" fontId="11" fillId="36" borderId="36" xfId="0" applyNumberFormat="1" applyFont="1" applyFill="1" applyBorder="1" applyAlignment="1">
      <alignment horizontal="center" vertical="center"/>
    </xf>
    <xf numFmtId="1" fontId="11" fillId="37" borderId="36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10" fillId="35" borderId="36" xfId="0" applyFont="1" applyFill="1" applyBorder="1" applyAlignment="1" applyProtection="1">
      <alignment horizontal="center" vertical="center"/>
      <protection locked="0"/>
    </xf>
    <xf numFmtId="1" fontId="11" fillId="35" borderId="36" xfId="0" applyNumberFormat="1" applyFont="1" applyFill="1" applyBorder="1" applyAlignment="1">
      <alignment horizontal="center" vertical="center"/>
    </xf>
    <xf numFmtId="1" fontId="11" fillId="36" borderId="36" xfId="74" applyNumberFormat="1" applyFont="1" applyFill="1" applyBorder="1" applyAlignment="1">
      <alignment horizontal="center" vertical="center"/>
      <protection/>
    </xf>
    <xf numFmtId="0" fontId="11" fillId="36" borderId="44" xfId="0" applyFont="1" applyFill="1" applyBorder="1" applyAlignment="1" applyProtection="1">
      <alignment horizontal="center" vertical="center"/>
      <protection locked="0"/>
    </xf>
    <xf numFmtId="0" fontId="11" fillId="37" borderId="44" xfId="0" applyFont="1" applyFill="1" applyBorder="1" applyAlignment="1" applyProtection="1">
      <alignment horizontal="center" vertical="center"/>
      <protection locked="0"/>
    </xf>
    <xf numFmtId="0" fontId="10" fillId="35" borderId="44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1" fontId="11" fillId="38" borderId="44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>
      <alignment horizontal="center" vertical="center"/>
    </xf>
    <xf numFmtId="1" fontId="11" fillId="12" borderId="43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" fontId="11" fillId="38" borderId="12" xfId="0" applyNumberFormat="1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left" vertical="center" wrapText="1"/>
    </xf>
    <xf numFmtId="0" fontId="33" fillId="35" borderId="28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33" fillId="35" borderId="28" xfId="0" applyFont="1" applyFill="1" applyBorder="1" applyAlignment="1">
      <alignment vertical="top" wrapText="1"/>
    </xf>
    <xf numFmtId="0" fontId="20" fillId="35" borderId="36" xfId="0" applyFont="1" applyFill="1" applyBorder="1" applyAlignment="1">
      <alignment horizontal="left"/>
    </xf>
    <xf numFmtId="0" fontId="10" fillId="35" borderId="36" xfId="0" applyFont="1" applyFill="1" applyBorder="1" applyAlignment="1">
      <alignment horizontal="left" wrapText="1"/>
    </xf>
    <xf numFmtId="0" fontId="16" fillId="0" borderId="20" xfId="0" applyFont="1" applyFill="1" applyBorder="1" applyAlignment="1" applyProtection="1">
      <alignment/>
      <protection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16" fillId="0" borderId="45" xfId="0" applyFont="1" applyFill="1" applyBorder="1" applyAlignment="1" applyProtection="1">
      <alignment/>
      <protection/>
    </xf>
    <xf numFmtId="0" fontId="11" fillId="36" borderId="18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vertical="top" wrapText="1"/>
    </xf>
    <xf numFmtId="0" fontId="11" fillId="36" borderId="11" xfId="0" applyFont="1" applyFill="1" applyBorder="1" applyAlignment="1" applyProtection="1">
      <alignment/>
      <protection locked="0"/>
    </xf>
    <xf numFmtId="0" fontId="11" fillId="36" borderId="11" xfId="0" applyFont="1" applyFill="1" applyBorder="1" applyAlignment="1">
      <alignment vertical="center" wrapText="1"/>
    </xf>
    <xf numFmtId="0" fontId="11" fillId="36" borderId="41" xfId="0" applyFont="1" applyFill="1" applyBorder="1" applyAlignment="1">
      <alignment vertical="top" wrapText="1"/>
    </xf>
    <xf numFmtId="49" fontId="11" fillId="5" borderId="10" xfId="0" applyNumberFormat="1" applyFont="1" applyFill="1" applyBorder="1" applyAlignment="1" applyProtection="1">
      <alignment vertical="center"/>
      <protection locked="0"/>
    </xf>
    <xf numFmtId="49" fontId="11" fillId="5" borderId="12" xfId="0" applyNumberFormat="1" applyFont="1" applyFill="1" applyBorder="1" applyAlignment="1" applyProtection="1">
      <alignment vertical="center"/>
      <protection locked="0"/>
    </xf>
    <xf numFmtId="1" fontId="11" fillId="38" borderId="10" xfId="0" applyNumberFormat="1" applyFont="1" applyFill="1" applyBorder="1" applyAlignment="1" applyProtection="1">
      <alignment/>
      <protection locked="0"/>
    </xf>
    <xf numFmtId="0" fontId="11" fillId="3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top" wrapText="1"/>
    </xf>
    <xf numFmtId="49" fontId="11" fillId="5" borderId="36" xfId="0" applyNumberFormat="1" applyFont="1" applyFill="1" applyBorder="1" applyAlignment="1" applyProtection="1">
      <alignment vertical="center"/>
      <protection locked="0"/>
    </xf>
    <xf numFmtId="0" fontId="16" fillId="0" borderId="46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47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 textRotation="90"/>
      <protection locked="0"/>
    </xf>
    <xf numFmtId="0" fontId="11" fillId="0" borderId="45" xfId="0" applyFont="1" applyFill="1" applyBorder="1" applyAlignment="1" applyProtection="1">
      <alignment horizontal="center" vertical="center" textRotation="90"/>
      <protection locked="0"/>
    </xf>
    <xf numFmtId="0" fontId="11" fillId="0" borderId="11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28" borderId="20" xfId="74" applyFont="1" applyFill="1" applyBorder="1" applyAlignment="1">
      <alignment horizontal="center" vertical="center"/>
      <protection/>
    </xf>
    <xf numFmtId="0" fontId="10" fillId="28" borderId="27" xfId="74" applyFont="1" applyFill="1" applyBorder="1" applyAlignment="1">
      <alignment horizontal="center" vertical="center"/>
      <protection/>
    </xf>
    <xf numFmtId="0" fontId="11" fillId="0" borderId="21" xfId="74" applyFont="1" applyFill="1" applyBorder="1" applyAlignment="1">
      <alignment horizontal="center" vertical="center" textRotation="90" wrapText="1"/>
      <protection/>
    </xf>
    <xf numFmtId="0" fontId="11" fillId="0" borderId="45" xfId="74" applyFont="1" applyFill="1" applyBorder="1" applyAlignment="1">
      <alignment horizontal="center" vertical="center" textRotation="90" wrapText="1"/>
      <protection/>
    </xf>
    <xf numFmtId="0" fontId="11" fillId="0" borderId="52" xfId="74" applyFont="1" applyFill="1" applyBorder="1" applyAlignment="1">
      <alignment horizontal="center" vertical="center" textRotation="90" wrapText="1"/>
      <protection/>
    </xf>
    <xf numFmtId="0" fontId="11" fillId="28" borderId="39" xfId="74" applyFont="1" applyFill="1" applyBorder="1" applyAlignment="1">
      <alignment horizontal="center" vertical="center" wrapText="1"/>
      <protection/>
    </xf>
    <xf numFmtId="0" fontId="11" fillId="28" borderId="53" xfId="74" applyFont="1" applyFill="1" applyBorder="1" applyAlignment="1">
      <alignment horizontal="center" vertical="center" wrapText="1"/>
      <protection/>
    </xf>
    <xf numFmtId="0" fontId="11" fillId="28" borderId="0" xfId="74" applyFont="1" applyFill="1" applyBorder="1" applyAlignment="1">
      <alignment horizontal="center" vertical="center" wrapText="1"/>
      <protection/>
    </xf>
    <xf numFmtId="0" fontId="11" fillId="28" borderId="54" xfId="74" applyFont="1" applyFill="1" applyBorder="1" applyAlignment="1">
      <alignment horizontal="center" vertical="center" wrapText="1"/>
      <protection/>
    </xf>
    <xf numFmtId="0" fontId="11" fillId="28" borderId="17" xfId="74" applyFont="1" applyFill="1" applyBorder="1" applyAlignment="1">
      <alignment horizontal="center" vertical="center" wrapText="1"/>
      <protection/>
    </xf>
    <xf numFmtId="0" fontId="11" fillId="28" borderId="55" xfId="74" applyFont="1" applyFill="1" applyBorder="1" applyAlignment="1">
      <alignment horizontal="center" vertical="center" wrapText="1"/>
      <protection/>
    </xf>
    <xf numFmtId="0" fontId="10" fillId="28" borderId="44" xfId="74" applyFont="1" applyFill="1" applyBorder="1" applyAlignment="1">
      <alignment horizontal="center" vertical="center"/>
      <protection/>
    </xf>
    <xf numFmtId="0" fontId="11" fillId="0" borderId="0" xfId="74" applyFont="1" applyBorder="1" applyAlignment="1">
      <alignment horizontal="center" vertical="center" wrapText="1"/>
      <protection/>
    </xf>
    <xf numFmtId="0" fontId="22" fillId="0" borderId="20" xfId="74" applyFont="1" applyFill="1" applyBorder="1" applyAlignment="1">
      <alignment horizontal="center" vertical="center" wrapText="1"/>
      <protection/>
    </xf>
    <xf numFmtId="0" fontId="22" fillId="0" borderId="27" xfId="74" applyFont="1" applyFill="1" applyBorder="1" applyAlignment="1">
      <alignment horizontal="center" vertical="center" wrapText="1"/>
      <protection/>
    </xf>
    <xf numFmtId="0" fontId="22" fillId="0" borderId="12" xfId="74" applyFont="1" applyFill="1" applyBorder="1" applyAlignment="1">
      <alignment horizontal="center" vertical="center" wrapText="1"/>
      <protection/>
    </xf>
    <xf numFmtId="0" fontId="4" fillId="28" borderId="15" xfId="74" applyFont="1" applyFill="1" applyBorder="1" applyAlignment="1">
      <alignment horizontal="center" vertical="center"/>
      <protection/>
    </xf>
    <xf numFmtId="0" fontId="18" fillId="28" borderId="56" xfId="74" applyFont="1" applyFill="1" applyBorder="1" applyAlignment="1">
      <alignment horizontal="left" vertical="center" wrapText="1"/>
      <protection/>
    </xf>
    <xf numFmtId="0" fontId="18" fillId="28" borderId="57" xfId="74" applyFont="1" applyFill="1" applyBorder="1" applyAlignment="1">
      <alignment horizontal="left" vertical="center" wrapText="1"/>
      <protection/>
    </xf>
    <xf numFmtId="0" fontId="18" fillId="28" borderId="58" xfId="74" applyFont="1" applyFill="1" applyBorder="1" applyAlignment="1">
      <alignment horizontal="left" vertical="center" wrapText="1"/>
      <protection/>
    </xf>
    <xf numFmtId="0" fontId="11" fillId="28" borderId="59" xfId="74" applyFont="1" applyFill="1" applyBorder="1" applyAlignment="1">
      <alignment horizontal="center" vertical="center" wrapText="1"/>
      <protection/>
    </xf>
    <xf numFmtId="0" fontId="11" fillId="28" borderId="42" xfId="74" applyFont="1" applyFill="1" applyBorder="1" applyAlignment="1">
      <alignment horizontal="center" vertical="center" wrapText="1"/>
      <protection/>
    </xf>
    <xf numFmtId="0" fontId="11" fillId="28" borderId="60" xfId="74" applyFont="1" applyFill="1" applyBorder="1" applyAlignment="1">
      <alignment horizontal="center" vertical="center" wrapText="1"/>
      <protection/>
    </xf>
    <xf numFmtId="0" fontId="11" fillId="28" borderId="61" xfId="74" applyFont="1" applyFill="1" applyBorder="1" applyAlignment="1">
      <alignment horizontal="center" vertical="center" wrapText="1"/>
      <protection/>
    </xf>
    <xf numFmtId="0" fontId="11" fillId="28" borderId="23" xfId="74" applyFont="1" applyFill="1" applyBorder="1" applyAlignment="1">
      <alignment horizontal="center" vertical="center" wrapText="1"/>
      <protection/>
    </xf>
    <xf numFmtId="0" fontId="11" fillId="0" borderId="62" xfId="74" applyFont="1" applyFill="1" applyBorder="1" applyAlignment="1">
      <alignment horizontal="center" vertical="center" textRotation="90" wrapText="1"/>
      <protection/>
    </xf>
    <xf numFmtId="0" fontId="11" fillId="0" borderId="16" xfId="74" applyFont="1" applyFill="1" applyBorder="1" applyAlignment="1">
      <alignment horizontal="center" vertical="center" textRotation="90" wrapText="1"/>
      <protection/>
    </xf>
    <xf numFmtId="0" fontId="11" fillId="0" borderId="63" xfId="74" applyFont="1" applyFill="1" applyBorder="1" applyAlignment="1">
      <alignment horizontal="center" vertical="center" textRotation="90" wrapText="1"/>
      <protection/>
    </xf>
    <xf numFmtId="0" fontId="11" fillId="0" borderId="49" xfId="74" applyFont="1" applyFill="1" applyBorder="1" applyAlignment="1">
      <alignment horizontal="center" vertical="center" wrapText="1"/>
      <protection/>
    </xf>
    <xf numFmtId="0" fontId="11" fillId="0" borderId="50" xfId="74" applyFont="1" applyFill="1" applyBorder="1" applyAlignment="1">
      <alignment horizontal="center" vertical="center" wrapText="1"/>
      <protection/>
    </xf>
    <xf numFmtId="0" fontId="11" fillId="0" borderId="64" xfId="74" applyFont="1" applyFill="1" applyBorder="1" applyAlignment="1">
      <alignment horizontal="center" vertical="center" wrapText="1"/>
      <protection/>
    </xf>
    <xf numFmtId="0" fontId="11" fillId="0" borderId="20" xfId="74" applyFont="1" applyFill="1" applyBorder="1" applyAlignment="1" applyProtection="1">
      <alignment horizontal="center"/>
      <protection locked="0"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>
      <alignment horizontal="center" vertical="center" textRotation="90" wrapText="1"/>
      <protection/>
    </xf>
    <xf numFmtId="0" fontId="11" fillId="0" borderId="42" xfId="74" applyFont="1" applyFill="1" applyBorder="1" applyAlignment="1">
      <alignment horizontal="center" vertical="center" textRotation="90" wrapText="1"/>
      <protection/>
    </xf>
    <xf numFmtId="0" fontId="11" fillId="0" borderId="60" xfId="74" applyFont="1" applyFill="1" applyBorder="1" applyAlignment="1">
      <alignment horizontal="center" vertical="center" textRotation="90" wrapText="1"/>
      <protection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11" fillId="0" borderId="20" xfId="74" applyFont="1" applyFill="1" applyBorder="1" applyAlignment="1">
      <alignment horizontal="center" vertical="center" wrapText="1"/>
      <protection/>
    </xf>
    <xf numFmtId="0" fontId="11" fillId="0" borderId="27" xfId="74" applyFont="1" applyFill="1" applyBorder="1" applyAlignment="1">
      <alignment horizontal="center" vertical="center" wrapText="1"/>
      <protection/>
    </xf>
    <xf numFmtId="0" fontId="11" fillId="0" borderId="44" xfId="74" applyFont="1" applyFill="1" applyBorder="1" applyAlignment="1">
      <alignment horizontal="center" vertical="center" wrapText="1"/>
      <protection/>
    </xf>
    <xf numFmtId="0" fontId="10" fillId="0" borderId="20" xfId="74" applyFont="1" applyFill="1" applyBorder="1" applyAlignment="1">
      <alignment horizontal="center" vertical="center" wrapText="1"/>
      <protection/>
    </xf>
    <xf numFmtId="0" fontId="10" fillId="0" borderId="27" xfId="74" applyFont="1" applyFill="1" applyBorder="1" applyAlignment="1">
      <alignment horizontal="center" vertical="center" wrapText="1"/>
      <protection/>
    </xf>
    <xf numFmtId="0" fontId="10" fillId="0" borderId="12" xfId="74" applyFont="1" applyFill="1" applyBorder="1" applyAlignment="1">
      <alignment horizontal="center" vertical="center" wrapText="1"/>
      <protection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27" xfId="74" applyFont="1" applyFill="1" applyBorder="1" applyAlignment="1" applyProtection="1">
      <alignment horizontal="center" vertical="center" wrapText="1"/>
      <protection locked="0"/>
    </xf>
    <xf numFmtId="0" fontId="11" fillId="0" borderId="12" xfId="74" applyFont="1" applyFill="1" applyBorder="1" applyAlignment="1" applyProtection="1">
      <alignment horizontal="center" vertical="center" wrapText="1"/>
      <protection locked="0"/>
    </xf>
    <xf numFmtId="0" fontId="11" fillId="0" borderId="65" xfId="74" applyFont="1" applyFill="1" applyBorder="1" applyAlignment="1" applyProtection="1">
      <alignment horizontal="center" vertical="center" wrapText="1"/>
      <protection locked="0"/>
    </xf>
    <xf numFmtId="0" fontId="11" fillId="0" borderId="18" xfId="74" applyFont="1" applyFill="1" applyBorder="1" applyAlignment="1" applyProtection="1">
      <alignment horizontal="center" vertical="center" wrapText="1"/>
      <protection locked="0"/>
    </xf>
    <xf numFmtId="0" fontId="11" fillId="0" borderId="15" xfId="74" applyFont="1" applyFill="1" applyBorder="1" applyAlignment="1" applyProtection="1">
      <alignment horizontal="center" vertical="center" wrapText="1"/>
      <protection locked="0"/>
    </xf>
    <xf numFmtId="0" fontId="11" fillId="0" borderId="17" xfId="74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1" fillId="0" borderId="17" xfId="74" applyFont="1" applyFill="1" applyBorder="1" applyAlignment="1" applyProtection="1">
      <alignment horizontal="left" wrapText="1"/>
      <protection locked="0"/>
    </xf>
    <xf numFmtId="0" fontId="11" fillId="0" borderId="21" xfId="74" applyFont="1" applyBorder="1" applyAlignment="1">
      <alignment horizontal="center" vertical="center" wrapText="1"/>
      <protection/>
    </xf>
    <xf numFmtId="0" fontId="11" fillId="0" borderId="11" xfId="74" applyFont="1" applyBorder="1" applyAlignment="1">
      <alignment horizontal="center" vertical="center" wrapText="1"/>
      <protection/>
    </xf>
    <xf numFmtId="0" fontId="11" fillId="0" borderId="66" xfId="74" applyFont="1" applyFill="1" applyBorder="1" applyAlignment="1" applyProtection="1">
      <alignment horizontal="center" vertical="center" wrapText="1"/>
      <protection locked="0"/>
    </xf>
    <xf numFmtId="0" fontId="11" fillId="0" borderId="19" xfId="74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>
      <alignment horizontal="left" vertical="top" wrapText="1"/>
    </xf>
    <xf numFmtId="0" fontId="11" fillId="23" borderId="10" xfId="76" applyFont="1" applyFill="1" applyBorder="1" applyAlignment="1" applyProtection="1">
      <alignment horizontal="left" vertical="top"/>
      <protection/>
    </xf>
    <xf numFmtId="0" fontId="18" fillId="23" borderId="10" xfId="76" applyFont="1" applyFill="1" applyBorder="1" applyAlignment="1">
      <alignment horizontal="left" vertical="top" wrapText="1"/>
      <protection/>
    </xf>
    <xf numFmtId="0" fontId="21" fillId="23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1" fillId="0" borderId="2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29" fillId="23" borderId="10" xfId="0" applyFont="1" applyFill="1" applyBorder="1" applyAlignment="1">
      <alignment horizontal="center"/>
    </xf>
    <xf numFmtId="0" fontId="11" fillId="23" borderId="21" xfId="76" applyFont="1" applyFill="1" applyBorder="1" applyAlignment="1" applyProtection="1">
      <alignment horizontal="left" vertical="top"/>
      <protection/>
    </xf>
    <xf numFmtId="0" fontId="11" fillId="23" borderId="52" xfId="76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textRotation="90" shrinkToFit="1"/>
    </xf>
    <xf numFmtId="0" fontId="16" fillId="0" borderId="10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/>
    </xf>
    <xf numFmtId="0" fontId="10" fillId="0" borderId="10" xfId="77" applyFont="1" applyFill="1" applyBorder="1" applyAlignment="1">
      <alignment horizontal="center" vertical="center" textRotation="90" wrapText="1"/>
      <protection/>
    </xf>
    <xf numFmtId="0" fontId="10" fillId="0" borderId="10" xfId="75" applyFont="1" applyFill="1" applyBorder="1" applyAlignment="1" applyProtection="1">
      <alignment horizontal="left" vertical="justify" wrapText="1"/>
      <protection/>
    </xf>
    <xf numFmtId="0" fontId="10" fillId="0" borderId="10" xfId="75" applyFont="1" applyFill="1" applyBorder="1" applyAlignment="1" applyProtection="1">
      <alignment vertical="top" wrapText="1"/>
      <protection/>
    </xf>
    <xf numFmtId="0" fontId="10" fillId="0" borderId="1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shrinkToFit="1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0" fillId="0" borderId="10" xfId="75" applyFont="1" applyFill="1" applyBorder="1" applyAlignment="1">
      <alignment horizontal="center" wrapText="1"/>
      <protection/>
    </xf>
    <xf numFmtId="0" fontId="10" fillId="0" borderId="21" xfId="75" applyFont="1" applyFill="1" applyBorder="1" applyAlignment="1" applyProtection="1">
      <alignment horizontal="left" vertical="justify" wrapText="1"/>
      <protection/>
    </xf>
    <xf numFmtId="0" fontId="10" fillId="0" borderId="21" xfId="75" applyFont="1" applyFill="1" applyBorder="1" applyAlignment="1" applyProtection="1">
      <alignment vertical="top" wrapText="1"/>
      <protection/>
    </xf>
    <xf numFmtId="0" fontId="10" fillId="0" borderId="10" xfId="75" applyFont="1" applyFill="1" applyBorder="1" applyAlignment="1">
      <alignment horizontal="center" vertical="center" textRotation="90" wrapText="1" shrinkToFit="1"/>
      <protection/>
    </xf>
    <xf numFmtId="0" fontId="11" fillId="23" borderId="11" xfId="75" applyFont="1" applyFill="1" applyBorder="1" applyAlignment="1">
      <alignment horizontal="center" vertical="center" wrapText="1"/>
      <protection/>
    </xf>
    <xf numFmtId="0" fontId="11" fillId="23" borderId="10" xfId="77" applyFont="1" applyFill="1" applyBorder="1" applyAlignment="1">
      <alignment horizontal="left" wrapText="1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_09.02.07 Информационные системы и программирование 2022" xfId="74"/>
    <cellStyle name="Обычный_23.02.07 Техническое обслуживание и ремонт двигателей, систем и агрегатов автомобилей 2022" xfId="75"/>
    <cellStyle name="Обычный_граф уч проц инф системы" xfId="76"/>
    <cellStyle name="Обычный_График аттестации инф сист" xfId="77"/>
    <cellStyle name="Обычный_График аттестации Экономика и бухалтерский учет 18" xfId="78"/>
    <cellStyle name="Обычный_СПО 080114 Экономика и бухгалтерский учет (по отраслям) 2017 " xfId="79"/>
    <cellStyle name="Обычный_Технология продукции общественного питания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11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62.875" style="55" customWidth="1"/>
    <col min="2" max="2" width="0.12890625" style="55" hidden="1" customWidth="1"/>
    <col min="3" max="3" width="79.125" style="55" customWidth="1"/>
    <col min="4" max="16384" width="9.125" style="55" customWidth="1"/>
  </cols>
  <sheetData>
    <row r="1" spans="1:3" ht="18.75">
      <c r="A1" s="522"/>
      <c r="B1" s="522"/>
      <c r="C1" s="54" t="s">
        <v>80</v>
      </c>
    </row>
    <row r="2" spans="1:3" ht="17.25" customHeight="1">
      <c r="A2" s="522"/>
      <c r="B2" s="522"/>
      <c r="C2" s="486" t="s">
        <v>469</v>
      </c>
    </row>
    <row r="3" spans="1:4" ht="20.25" customHeight="1">
      <c r="A3" s="522"/>
      <c r="B3" s="522"/>
      <c r="C3" s="54" t="s">
        <v>468</v>
      </c>
      <c r="D3" s="56"/>
    </row>
    <row r="4" spans="1:2" ht="17.25" customHeight="1">
      <c r="A4" s="522"/>
      <c r="B4" s="522"/>
    </row>
    <row r="5" spans="1:3" ht="18.75">
      <c r="A5" s="522"/>
      <c r="B5" s="522"/>
      <c r="C5" s="54" t="s">
        <v>462</v>
      </c>
    </row>
    <row r="6" spans="1:3" ht="18.75">
      <c r="A6" s="522"/>
      <c r="B6" s="522"/>
      <c r="C6" s="54"/>
    </row>
    <row r="7" spans="1:3" ht="18.75">
      <c r="A7" s="524" t="s">
        <v>81</v>
      </c>
      <c r="B7" s="524"/>
      <c r="C7" s="524"/>
    </row>
    <row r="8" spans="1:3" ht="18.75">
      <c r="A8" s="57"/>
      <c r="B8" s="57"/>
      <c r="C8" s="57"/>
    </row>
    <row r="9" spans="1:3" ht="18.75">
      <c r="A9" s="518" t="s">
        <v>159</v>
      </c>
      <c r="B9" s="518"/>
      <c r="C9" s="518"/>
    </row>
    <row r="10" spans="1:3" ht="21" customHeight="1">
      <c r="A10" s="518" t="s">
        <v>464</v>
      </c>
      <c r="B10" s="518"/>
      <c r="C10" s="518"/>
    </row>
    <row r="11" spans="1:3" ht="21" customHeight="1">
      <c r="A11" s="519" t="s">
        <v>465</v>
      </c>
      <c r="B11" s="519"/>
      <c r="C11" s="519"/>
    </row>
    <row r="12" spans="1:3" ht="13.5" customHeight="1">
      <c r="A12" s="523" t="s">
        <v>82</v>
      </c>
      <c r="B12" s="523"/>
      <c r="C12" s="523"/>
    </row>
    <row r="13" spans="1:3" ht="21" customHeight="1">
      <c r="A13" s="518" t="s">
        <v>114</v>
      </c>
      <c r="B13" s="518"/>
      <c r="C13" s="518"/>
    </row>
    <row r="14" spans="1:3" ht="21" customHeight="1">
      <c r="A14" s="519" t="s">
        <v>466</v>
      </c>
      <c r="B14" s="517"/>
      <c r="C14" s="517"/>
    </row>
    <row r="15" spans="1:3" ht="14.25" customHeight="1">
      <c r="A15" s="523" t="s">
        <v>162</v>
      </c>
      <c r="B15" s="523"/>
      <c r="C15" s="523"/>
    </row>
    <row r="16" spans="1:3" ht="18.75">
      <c r="A16" s="518" t="s">
        <v>139</v>
      </c>
      <c r="B16" s="517"/>
      <c r="C16" s="517"/>
    </row>
    <row r="17" spans="1:3" ht="18.75">
      <c r="A17" s="517"/>
      <c r="B17" s="517"/>
      <c r="C17" s="517"/>
    </row>
    <row r="18" spans="1:3" ht="18.75">
      <c r="A18" s="58"/>
      <c r="B18" s="517"/>
      <c r="C18" s="517"/>
    </row>
    <row r="19" spans="1:3" ht="18.75">
      <c r="A19" s="58"/>
      <c r="B19" s="517"/>
      <c r="C19" s="517"/>
    </row>
    <row r="20" spans="1:3" ht="18.75">
      <c r="A20" s="58"/>
      <c r="B20" s="517"/>
      <c r="C20" s="517"/>
    </row>
    <row r="21" spans="1:3" ht="20.25" customHeight="1">
      <c r="A21" s="59"/>
      <c r="B21" s="521" t="s">
        <v>467</v>
      </c>
      <c r="C21" s="521"/>
    </row>
    <row r="22" spans="1:3" ht="20.25" customHeight="1">
      <c r="A22" s="59"/>
      <c r="B22" s="520" t="s">
        <v>84</v>
      </c>
      <c r="C22" s="520"/>
    </row>
    <row r="23" spans="1:3" ht="20.25" customHeight="1">
      <c r="A23" s="59"/>
      <c r="B23" s="520" t="s">
        <v>463</v>
      </c>
      <c r="C23" s="520"/>
    </row>
    <row r="24" spans="1:3" ht="20.25" customHeight="1">
      <c r="A24" s="60"/>
      <c r="B24" s="515" t="s">
        <v>83</v>
      </c>
      <c r="C24" s="516"/>
    </row>
    <row r="25" spans="3:4" ht="18.75">
      <c r="C25" s="520" t="s">
        <v>306</v>
      </c>
      <c r="D25" s="520"/>
    </row>
  </sheetData>
  <sheetProtection/>
  <mergeCells count="24">
    <mergeCell ref="A1:B1"/>
    <mergeCell ref="A2:B2"/>
    <mergeCell ref="A12:C12"/>
    <mergeCell ref="A7:C7"/>
    <mergeCell ref="A9:C9"/>
    <mergeCell ref="A10:C10"/>
    <mergeCell ref="A11:C11"/>
    <mergeCell ref="C25:D25"/>
    <mergeCell ref="B20:C20"/>
    <mergeCell ref="B21:C21"/>
    <mergeCell ref="B22:C22"/>
    <mergeCell ref="B23:C23"/>
    <mergeCell ref="A3:B3"/>
    <mergeCell ref="A4:B4"/>
    <mergeCell ref="A5:B5"/>
    <mergeCell ref="A6:B6"/>
    <mergeCell ref="A15:C15"/>
    <mergeCell ref="B24:C24"/>
    <mergeCell ref="B19:C19"/>
    <mergeCell ref="A13:C13"/>
    <mergeCell ref="A14:C14"/>
    <mergeCell ref="A17:C17"/>
    <mergeCell ref="B18:C18"/>
    <mergeCell ref="A16:C16"/>
  </mergeCells>
  <printOptions/>
  <pageMargins left="0.53" right="0.17" top="0.3" bottom="0.22" header="0.25" footer="0.16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9"/>
  <sheetViews>
    <sheetView view="pageBreakPreview" zoomScale="86" zoomScaleSheetLayoutView="86" zoomScalePageLayoutView="0" workbookViewId="0" topLeftCell="A1">
      <selection activeCell="A1" sqref="A1:A16384"/>
    </sheetView>
  </sheetViews>
  <sheetFormatPr defaultColWidth="9.00390625" defaultRowHeight="12.75"/>
  <cols>
    <col min="1" max="1" width="221.375" style="62" customWidth="1"/>
    <col min="2" max="16384" width="9.125" style="62" customWidth="1"/>
  </cols>
  <sheetData>
    <row r="1" s="202" customFormat="1" ht="18.75">
      <c r="A1" s="203" t="s">
        <v>160</v>
      </c>
    </row>
    <row r="2" s="202" customFormat="1" ht="18.75">
      <c r="A2" s="204" t="s">
        <v>245</v>
      </c>
    </row>
    <row r="3" s="202" customFormat="1" ht="77.25" customHeight="1">
      <c r="A3" s="205" t="s">
        <v>290</v>
      </c>
    </row>
    <row r="4" s="202" customFormat="1" ht="18.75">
      <c r="A4" s="205" t="s">
        <v>291</v>
      </c>
    </row>
    <row r="5" s="202" customFormat="1" ht="34.5">
      <c r="A5" s="205" t="s">
        <v>292</v>
      </c>
    </row>
    <row r="6" s="202" customFormat="1" ht="35.25" customHeight="1">
      <c r="A6" s="205" t="s">
        <v>293</v>
      </c>
    </row>
    <row r="7" s="202" customFormat="1" ht="34.5">
      <c r="A7" s="205" t="s">
        <v>294</v>
      </c>
    </row>
    <row r="8" s="202" customFormat="1" ht="18.75">
      <c r="A8" s="205" t="s">
        <v>295</v>
      </c>
    </row>
    <row r="9" s="202" customFormat="1" ht="35.25" customHeight="1">
      <c r="A9" s="205" t="s">
        <v>296</v>
      </c>
    </row>
    <row r="10" s="202" customFormat="1" ht="18.75">
      <c r="A10" s="205" t="s">
        <v>346</v>
      </c>
    </row>
    <row r="11" s="202" customFormat="1" ht="18.75">
      <c r="A11" s="203" t="s">
        <v>302</v>
      </c>
    </row>
    <row r="12" s="202" customFormat="1" ht="18.75">
      <c r="A12" s="206" t="s">
        <v>347</v>
      </c>
    </row>
    <row r="13" s="202" customFormat="1" ht="18.75">
      <c r="A13" s="205" t="s">
        <v>303</v>
      </c>
    </row>
    <row r="14" s="202" customFormat="1" ht="19.5" customHeight="1">
      <c r="A14" s="205" t="s">
        <v>304</v>
      </c>
    </row>
    <row r="15" s="202" customFormat="1" ht="18.75">
      <c r="A15" s="205" t="s">
        <v>348</v>
      </c>
    </row>
    <row r="16" s="202" customFormat="1" ht="18.75">
      <c r="A16" s="205" t="s">
        <v>349</v>
      </c>
    </row>
    <row r="17" s="202" customFormat="1" ht="18.75">
      <c r="A17" s="205" t="s">
        <v>350</v>
      </c>
    </row>
    <row r="18" s="202" customFormat="1" ht="18.75">
      <c r="A18" s="205" t="s">
        <v>352</v>
      </c>
    </row>
    <row r="19" s="202" customFormat="1" ht="18.75">
      <c r="A19" s="205" t="s">
        <v>243</v>
      </c>
    </row>
    <row r="20" s="202" customFormat="1" ht="18.75">
      <c r="A20" s="205" t="s">
        <v>353</v>
      </c>
    </row>
    <row r="21" s="202" customFormat="1" ht="18.75">
      <c r="A21" s="205" t="s">
        <v>297</v>
      </c>
    </row>
    <row r="22" s="202" customFormat="1" ht="18.75">
      <c r="A22" s="205" t="s">
        <v>354</v>
      </c>
    </row>
    <row r="23" s="202" customFormat="1" ht="39" customHeight="1">
      <c r="A23" s="205" t="s">
        <v>355</v>
      </c>
    </row>
    <row r="24" s="202" customFormat="1" ht="37.5">
      <c r="A24" s="207" t="s">
        <v>246</v>
      </c>
    </row>
    <row r="25" s="202" customFormat="1" ht="37.5">
      <c r="A25" s="207" t="s">
        <v>305</v>
      </c>
    </row>
    <row r="26" s="202" customFormat="1" ht="18.75">
      <c r="A26" s="207" t="s">
        <v>307</v>
      </c>
    </row>
    <row r="27" s="202" customFormat="1" ht="18.75">
      <c r="A27" s="207" t="s">
        <v>308</v>
      </c>
    </row>
    <row r="28" s="202" customFormat="1" ht="18.75">
      <c r="A28" s="207" t="s">
        <v>309</v>
      </c>
    </row>
    <row r="29" s="202" customFormat="1" ht="18.75">
      <c r="A29" s="207" t="s">
        <v>310</v>
      </c>
    </row>
    <row r="30" s="202" customFormat="1" ht="18.75">
      <c r="A30" s="207" t="s">
        <v>356</v>
      </c>
    </row>
    <row r="31" s="202" customFormat="1" ht="37.5">
      <c r="A31" s="207" t="s">
        <v>311</v>
      </c>
    </row>
    <row r="32" s="202" customFormat="1" ht="18.75">
      <c r="A32" s="206" t="s">
        <v>357</v>
      </c>
    </row>
    <row r="33" s="202" customFormat="1" ht="93.75">
      <c r="A33" s="205" t="s">
        <v>247</v>
      </c>
    </row>
    <row r="34" s="202" customFormat="1" ht="37.5">
      <c r="A34" s="205" t="s">
        <v>248</v>
      </c>
    </row>
    <row r="35" s="202" customFormat="1" ht="37.5">
      <c r="A35" s="205" t="s">
        <v>312</v>
      </c>
    </row>
    <row r="36" s="202" customFormat="1" ht="37.5">
      <c r="A36" s="205" t="s">
        <v>249</v>
      </c>
    </row>
    <row r="37" s="202" customFormat="1" ht="37.5">
      <c r="A37" s="205" t="s">
        <v>250</v>
      </c>
    </row>
    <row r="38" s="202" customFormat="1" ht="57.75" customHeight="1">
      <c r="A38" s="205" t="s">
        <v>251</v>
      </c>
    </row>
    <row r="39" s="202" customFormat="1" ht="75" customHeight="1">
      <c r="A39" s="205" t="s">
        <v>252</v>
      </c>
    </row>
    <row r="40" s="202" customFormat="1" ht="77.25" customHeight="1">
      <c r="A40" s="205" t="s">
        <v>253</v>
      </c>
    </row>
    <row r="41" s="202" customFormat="1" ht="37.5">
      <c r="A41" s="205" t="s">
        <v>298</v>
      </c>
    </row>
    <row r="42" s="202" customFormat="1" ht="18.75">
      <c r="A42" s="205" t="s">
        <v>313</v>
      </c>
    </row>
    <row r="43" s="202" customFormat="1" ht="56.25">
      <c r="A43" s="205" t="s">
        <v>254</v>
      </c>
    </row>
    <row r="44" s="202" customFormat="1" ht="38.25" customHeight="1">
      <c r="A44" s="207" t="s">
        <v>255</v>
      </c>
    </row>
    <row r="45" s="202" customFormat="1" ht="77.25" customHeight="1">
      <c r="A45" s="207" t="s">
        <v>0</v>
      </c>
    </row>
    <row r="46" s="202" customFormat="1" ht="18.75">
      <c r="A46" s="207" t="s">
        <v>314</v>
      </c>
    </row>
    <row r="47" s="202" customFormat="1" ht="19.5" customHeight="1">
      <c r="A47" s="205" t="s">
        <v>315</v>
      </c>
    </row>
    <row r="48" s="202" customFormat="1" ht="18.75">
      <c r="A48" s="206" t="s">
        <v>358</v>
      </c>
    </row>
    <row r="49" s="202" customFormat="1" ht="56.25">
      <c r="A49" s="205" t="s">
        <v>256</v>
      </c>
    </row>
    <row r="50" s="202" customFormat="1" ht="18.75">
      <c r="A50" s="206" t="s">
        <v>359</v>
      </c>
    </row>
    <row r="51" s="202" customFormat="1" ht="78" customHeight="1">
      <c r="A51" s="205" t="s">
        <v>257</v>
      </c>
    </row>
    <row r="52" s="202" customFormat="1" ht="37.5" customHeight="1">
      <c r="A52" s="205" t="s">
        <v>258</v>
      </c>
    </row>
    <row r="53" s="202" customFormat="1" ht="18.75">
      <c r="A53" s="205" t="s">
        <v>316</v>
      </c>
    </row>
    <row r="54" s="202" customFormat="1" ht="21.75" customHeight="1">
      <c r="A54" s="205" t="s">
        <v>317</v>
      </c>
    </row>
    <row r="55" s="202" customFormat="1" ht="18.75">
      <c r="A55" s="205" t="s">
        <v>299</v>
      </c>
    </row>
    <row r="56" s="202" customFormat="1" ht="56.25">
      <c r="A56" s="205" t="s">
        <v>300</v>
      </c>
    </row>
    <row r="57" s="202" customFormat="1" ht="56.25">
      <c r="A57" s="205" t="s">
        <v>301</v>
      </c>
    </row>
    <row r="58" s="202" customFormat="1" ht="37.5">
      <c r="A58" s="205" t="s">
        <v>318</v>
      </c>
    </row>
    <row r="59" s="202" customFormat="1" ht="58.5" customHeight="1">
      <c r="A59" s="205" t="s">
        <v>259</v>
      </c>
    </row>
    <row r="60" s="202" customFormat="1" ht="18.75">
      <c r="A60" s="206" t="s">
        <v>319</v>
      </c>
    </row>
    <row r="61" s="202" customFormat="1" ht="18.75">
      <c r="A61" s="205" t="s">
        <v>320</v>
      </c>
    </row>
    <row r="62" s="202" customFormat="1" ht="37.5">
      <c r="A62" s="205" t="s">
        <v>321</v>
      </c>
    </row>
    <row r="63" s="211" customFormat="1" ht="18.75">
      <c r="A63" s="210" t="s">
        <v>322</v>
      </c>
    </row>
    <row r="64" s="211" customFormat="1" ht="56.25">
      <c r="A64" s="220" t="s">
        <v>272</v>
      </c>
    </row>
    <row r="65" s="211" customFormat="1" ht="56.25">
      <c r="A65" s="220" t="s">
        <v>273</v>
      </c>
    </row>
    <row r="66" s="211" customFormat="1" ht="36.75" customHeight="1">
      <c r="A66" s="243" t="s">
        <v>274</v>
      </c>
    </row>
    <row r="67" s="211" customFormat="1" ht="21" customHeight="1">
      <c r="A67" s="220" t="s">
        <v>284</v>
      </c>
    </row>
    <row r="68" s="211" customFormat="1" ht="21" customHeight="1">
      <c r="A68" s="220" t="s">
        <v>285</v>
      </c>
    </row>
    <row r="69" s="211" customFormat="1" ht="21" customHeight="1">
      <c r="A69" s="220" t="s">
        <v>286</v>
      </c>
    </row>
    <row r="70" s="211" customFormat="1" ht="36" customHeight="1">
      <c r="A70" s="220" t="s">
        <v>287</v>
      </c>
    </row>
    <row r="71" s="211" customFormat="1" ht="21" customHeight="1">
      <c r="A71" s="220" t="s">
        <v>288</v>
      </c>
    </row>
    <row r="72" s="211" customFormat="1" ht="81" customHeight="1">
      <c r="A72" s="220" t="s">
        <v>275</v>
      </c>
    </row>
    <row r="73" s="211" customFormat="1" ht="36" customHeight="1">
      <c r="A73" s="220" t="s">
        <v>260</v>
      </c>
    </row>
    <row r="74" s="211" customFormat="1" ht="75">
      <c r="A74" s="220" t="s">
        <v>276</v>
      </c>
    </row>
    <row r="75" s="211" customFormat="1" ht="37.5">
      <c r="A75" s="220" t="s">
        <v>277</v>
      </c>
    </row>
    <row r="76" s="212" customFormat="1" ht="75">
      <c r="A76" s="244" t="s">
        <v>278</v>
      </c>
    </row>
    <row r="77" s="212" customFormat="1" ht="37.5">
      <c r="A77" s="220" t="s">
        <v>261</v>
      </c>
    </row>
    <row r="78" s="212" customFormat="1" ht="56.25">
      <c r="A78" s="220" t="s">
        <v>279</v>
      </c>
    </row>
    <row r="79" s="212" customFormat="1" ht="18.75">
      <c r="A79" s="220" t="s">
        <v>280</v>
      </c>
    </row>
    <row r="80" s="212" customFormat="1" ht="37.5">
      <c r="A80" s="220" t="s">
        <v>281</v>
      </c>
    </row>
    <row r="81" s="212" customFormat="1" ht="60" customHeight="1">
      <c r="A81" s="220" t="s">
        <v>282</v>
      </c>
    </row>
    <row r="82" s="212" customFormat="1" ht="37.5" customHeight="1">
      <c r="A82" s="220" t="s">
        <v>283</v>
      </c>
    </row>
    <row r="83" s="202" customFormat="1" ht="18.75">
      <c r="A83" s="206" t="s">
        <v>331</v>
      </c>
    </row>
    <row r="84" s="202" customFormat="1" ht="18.75">
      <c r="A84" s="205" t="s">
        <v>332</v>
      </c>
    </row>
    <row r="85" s="202" customFormat="1" ht="17.25" customHeight="1">
      <c r="A85" s="205" t="s">
        <v>351</v>
      </c>
    </row>
    <row r="86" s="202" customFormat="1" ht="18.75">
      <c r="A86" s="204" t="s">
        <v>235</v>
      </c>
    </row>
    <row r="87" s="202" customFormat="1" ht="18.75">
      <c r="A87" s="204" t="s">
        <v>234</v>
      </c>
    </row>
    <row r="88" s="202" customFormat="1" ht="18.75">
      <c r="A88" s="204" t="s">
        <v>333</v>
      </c>
    </row>
    <row r="89" s="202" customFormat="1" ht="18.75">
      <c r="A89" s="204" t="s">
        <v>236</v>
      </c>
    </row>
    <row r="90" s="202" customFormat="1" ht="18.75">
      <c r="A90" s="204" t="s">
        <v>334</v>
      </c>
    </row>
    <row r="91" s="202" customFormat="1" ht="18.75">
      <c r="A91" s="205" t="s">
        <v>335</v>
      </c>
    </row>
    <row r="92" s="202" customFormat="1" ht="18.75">
      <c r="A92" s="205" t="s">
        <v>336</v>
      </c>
    </row>
    <row r="93" s="202" customFormat="1" ht="18.75">
      <c r="A93" s="205" t="s">
        <v>337</v>
      </c>
    </row>
    <row r="94" s="202" customFormat="1" ht="21.75" customHeight="1">
      <c r="A94" s="213" t="s">
        <v>241</v>
      </c>
    </row>
    <row r="95" s="202" customFormat="1" ht="39" customHeight="1">
      <c r="A95" s="205" t="s">
        <v>237</v>
      </c>
    </row>
    <row r="96" s="202" customFormat="1" ht="37.5">
      <c r="A96" s="205" t="s">
        <v>238</v>
      </c>
    </row>
    <row r="97" s="202" customFormat="1" ht="75">
      <c r="A97" s="205" t="s">
        <v>239</v>
      </c>
    </row>
    <row r="98" s="202" customFormat="1" ht="75">
      <c r="A98" s="205" t="s">
        <v>262</v>
      </c>
    </row>
    <row r="99" s="202" customFormat="1" ht="99" customHeight="1">
      <c r="A99" s="205" t="s">
        <v>263</v>
      </c>
    </row>
    <row r="100" s="202" customFormat="1" ht="39" customHeight="1">
      <c r="A100" s="205" t="s">
        <v>242</v>
      </c>
    </row>
    <row r="101" s="202" customFormat="1" ht="37.5">
      <c r="A101" s="205" t="s">
        <v>264</v>
      </c>
    </row>
    <row r="102" s="202" customFormat="1" ht="36.75" customHeight="1">
      <c r="A102" s="204" t="s">
        <v>240</v>
      </c>
    </row>
    <row r="103" s="202" customFormat="1" ht="18.75">
      <c r="A103" s="205" t="s">
        <v>338</v>
      </c>
    </row>
    <row r="104" s="202" customFormat="1" ht="57.75" customHeight="1">
      <c r="A104" s="205" t="s">
        <v>265</v>
      </c>
    </row>
    <row r="105" s="202" customFormat="1" ht="37.5">
      <c r="A105" s="205" t="s">
        <v>266</v>
      </c>
    </row>
    <row r="106" s="202" customFormat="1" ht="37.5">
      <c r="A106" s="205" t="s">
        <v>267</v>
      </c>
    </row>
    <row r="107" s="202" customFormat="1" ht="37.5">
      <c r="A107" s="205" t="s">
        <v>268</v>
      </c>
    </row>
    <row r="108" s="202" customFormat="1" ht="18.75">
      <c r="A108" s="205" t="s">
        <v>339</v>
      </c>
    </row>
    <row r="109" s="202" customFormat="1" ht="37.5">
      <c r="A109" s="205" t="s">
        <v>269</v>
      </c>
    </row>
    <row r="110" s="202" customFormat="1" ht="18.75">
      <c r="A110" s="205" t="s">
        <v>340</v>
      </c>
    </row>
    <row r="111" s="202" customFormat="1" ht="18.75">
      <c r="A111" s="205" t="s">
        <v>244</v>
      </c>
    </row>
    <row r="112" s="202" customFormat="1" ht="18.75">
      <c r="A112" s="205" t="s">
        <v>341</v>
      </c>
    </row>
    <row r="113" s="202" customFormat="1" ht="18.75">
      <c r="A113" s="203" t="s">
        <v>289</v>
      </c>
    </row>
    <row r="114" s="202" customFormat="1" ht="37.5" customHeight="1">
      <c r="A114" s="205" t="s">
        <v>270</v>
      </c>
    </row>
    <row r="115" s="202" customFormat="1" ht="38.25" customHeight="1">
      <c r="A115" s="205" t="s">
        <v>342</v>
      </c>
    </row>
    <row r="116" s="202" customFormat="1" ht="18.75">
      <c r="A116" s="205" t="s">
        <v>343</v>
      </c>
    </row>
    <row r="117" s="202" customFormat="1" ht="37.5">
      <c r="A117" s="205" t="s">
        <v>344</v>
      </c>
    </row>
    <row r="118" s="202" customFormat="1" ht="36" customHeight="1">
      <c r="A118" s="207" t="s">
        <v>271</v>
      </c>
    </row>
    <row r="119" s="202" customFormat="1" ht="18.75">
      <c r="A119" s="208" t="s">
        <v>345</v>
      </c>
    </row>
  </sheetData>
  <sheetProtection/>
  <printOptions/>
  <pageMargins left="0.25" right="0.19" top="0.28" bottom="0.28" header="0.24" footer="0.23"/>
  <pageSetup fitToHeight="3" horizontalDpi="600" verticalDpi="600" orientation="landscape" paperSize="9" scale="66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1"/>
  <sheetViews>
    <sheetView tabSelected="1" view="pageBreakPreview" zoomScaleNormal="85" zoomScaleSheetLayoutView="100" zoomScalePageLayoutView="0" workbookViewId="0" topLeftCell="A1">
      <pane ySplit="17" topLeftCell="A33" activePane="bottomLeft" state="frozen"/>
      <selection pane="topLeft" activeCell="Z74" sqref="Z74"/>
      <selection pane="bottomLeft" activeCell="B38" sqref="B38"/>
    </sheetView>
  </sheetViews>
  <sheetFormatPr defaultColWidth="9.00390625" defaultRowHeight="12.75"/>
  <cols>
    <col min="1" max="1" width="8.625" style="94" customWidth="1"/>
    <col min="2" max="2" width="56.75390625" style="96" customWidth="1"/>
    <col min="3" max="9" width="3.375" style="95" customWidth="1"/>
    <col min="10" max="10" width="3.25390625" style="95" customWidth="1"/>
    <col min="11" max="11" width="5.25390625" style="93" customWidth="1"/>
    <col min="12" max="12" width="7.00390625" style="95" customWidth="1"/>
    <col min="13" max="13" width="5.25390625" style="95" customWidth="1"/>
    <col min="14" max="14" width="6.125" style="97" customWidth="1"/>
    <col min="15" max="18" width="5.25390625" style="95" customWidth="1"/>
    <col min="19" max="19" width="5.625" style="242" customWidth="1"/>
    <col min="20" max="20" width="6.875" style="239" customWidth="1"/>
    <col min="21" max="24" width="6.875" style="95" customWidth="1"/>
    <col min="25" max="25" width="6.875" style="87" customWidth="1"/>
    <col min="26" max="26" width="6.875" style="272" customWidth="1"/>
    <col min="27" max="27" width="6.875" style="87" customWidth="1"/>
    <col min="28" max="16384" width="9.125" style="87" customWidth="1"/>
  </cols>
  <sheetData>
    <row r="1" spans="1:26" s="76" customFormat="1" ht="5.25" customHeight="1" thickBot="1">
      <c r="A1" s="604" t="s">
        <v>452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266"/>
    </row>
    <row r="2" spans="1:33" s="76" customFormat="1" ht="22.5" customHeight="1" hidden="1" thickBot="1">
      <c r="A2" s="605" t="s">
        <v>140</v>
      </c>
      <c r="B2" s="605" t="s">
        <v>85</v>
      </c>
      <c r="C2" s="607" t="s">
        <v>86</v>
      </c>
      <c r="D2" s="594"/>
      <c r="E2" s="594"/>
      <c r="F2" s="594"/>
      <c r="G2" s="592"/>
      <c r="H2" s="265"/>
      <c r="I2" s="265"/>
      <c r="J2" s="589" t="s">
        <v>87</v>
      </c>
      <c r="K2" s="590"/>
      <c r="L2" s="590"/>
      <c r="M2" s="590"/>
      <c r="N2" s="590"/>
      <c r="O2" s="590"/>
      <c r="P2" s="591"/>
      <c r="Q2" s="607" t="s">
        <v>141</v>
      </c>
      <c r="R2" s="594"/>
      <c r="S2" s="592"/>
      <c r="T2" s="589" t="s">
        <v>142</v>
      </c>
      <c r="U2" s="590"/>
      <c r="V2" s="590"/>
      <c r="W2" s="591"/>
      <c r="X2" s="592"/>
      <c r="Y2" s="594"/>
      <c r="Z2" s="267"/>
      <c r="AB2" s="77"/>
      <c r="AC2" s="77"/>
      <c r="AD2" s="77"/>
      <c r="AE2" s="77"/>
      <c r="AF2" s="77"/>
      <c r="AG2" s="77"/>
    </row>
    <row r="3" spans="1:33" s="76" customFormat="1" ht="48.75" customHeight="1" hidden="1" thickBot="1">
      <c r="A3" s="606"/>
      <c r="B3" s="606"/>
      <c r="C3" s="608"/>
      <c r="D3" s="595"/>
      <c r="E3" s="595"/>
      <c r="F3" s="595"/>
      <c r="G3" s="593"/>
      <c r="H3" s="264"/>
      <c r="I3" s="264"/>
      <c r="J3" s="589" t="s">
        <v>1</v>
      </c>
      <c r="K3" s="590"/>
      <c r="L3" s="590"/>
      <c r="M3" s="591"/>
      <c r="N3" s="589" t="s">
        <v>2</v>
      </c>
      <c r="O3" s="590"/>
      <c r="P3" s="591"/>
      <c r="Q3" s="608"/>
      <c r="R3" s="595"/>
      <c r="S3" s="593"/>
      <c r="T3" s="589" t="s">
        <v>3</v>
      </c>
      <c r="U3" s="590"/>
      <c r="V3" s="589" t="s">
        <v>4</v>
      </c>
      <c r="W3" s="591"/>
      <c r="X3" s="593"/>
      <c r="Y3" s="595"/>
      <c r="Z3" s="267"/>
      <c r="AB3" s="77"/>
      <c r="AC3" s="77"/>
      <c r="AD3" s="77"/>
      <c r="AE3" s="77"/>
      <c r="AF3" s="77"/>
      <c r="AG3" s="77"/>
    </row>
    <row r="4" spans="1:33" s="76" customFormat="1" ht="19.5" customHeight="1" hidden="1" thickBot="1">
      <c r="A4" s="78" t="s">
        <v>144</v>
      </c>
      <c r="B4" s="79"/>
      <c r="C4" s="586"/>
      <c r="D4" s="587"/>
      <c r="E4" s="587"/>
      <c r="F4" s="587"/>
      <c r="G4" s="588"/>
      <c r="H4" s="262"/>
      <c r="I4" s="262"/>
      <c r="J4" s="586"/>
      <c r="K4" s="587"/>
      <c r="L4" s="587"/>
      <c r="M4" s="588"/>
      <c r="N4" s="586"/>
      <c r="O4" s="587"/>
      <c r="P4" s="588"/>
      <c r="Q4" s="586"/>
      <c r="R4" s="587"/>
      <c r="S4" s="588"/>
      <c r="T4" s="586"/>
      <c r="U4" s="587"/>
      <c r="V4" s="586"/>
      <c r="W4" s="588"/>
      <c r="X4" s="318"/>
      <c r="Y4" s="317"/>
      <c r="Z4" s="268"/>
      <c r="AB4" s="77"/>
      <c r="AC4" s="77"/>
      <c r="AD4" s="77"/>
      <c r="AE4" s="77"/>
      <c r="AF4" s="77"/>
      <c r="AG4" s="77"/>
    </row>
    <row r="5" spans="1:33" s="76" customFormat="1" ht="17.25" customHeight="1" hidden="1" thickBot="1">
      <c r="A5" s="78" t="s">
        <v>145</v>
      </c>
      <c r="B5" s="79"/>
      <c r="C5" s="586"/>
      <c r="D5" s="587"/>
      <c r="E5" s="587"/>
      <c r="F5" s="587"/>
      <c r="G5" s="588"/>
      <c r="H5" s="262"/>
      <c r="I5" s="262"/>
      <c r="J5" s="586"/>
      <c r="K5" s="587"/>
      <c r="L5" s="587"/>
      <c r="M5" s="588"/>
      <c r="N5" s="586"/>
      <c r="O5" s="587"/>
      <c r="P5" s="588"/>
      <c r="Q5" s="586"/>
      <c r="R5" s="587"/>
      <c r="S5" s="588"/>
      <c r="T5" s="586"/>
      <c r="U5" s="587"/>
      <c r="V5" s="586"/>
      <c r="W5" s="588"/>
      <c r="X5" s="318"/>
      <c r="Y5" s="317"/>
      <c r="Z5" s="268"/>
      <c r="AB5" s="77"/>
      <c r="AC5" s="77"/>
      <c r="AD5" s="77"/>
      <c r="AE5" s="77"/>
      <c r="AF5" s="77"/>
      <c r="AG5" s="77"/>
    </row>
    <row r="6" spans="1:33" s="76" customFormat="1" ht="15.75" customHeight="1" hidden="1" thickBot="1">
      <c r="A6" s="78" t="s">
        <v>146</v>
      </c>
      <c r="B6" s="79"/>
      <c r="C6" s="586"/>
      <c r="D6" s="587"/>
      <c r="E6" s="587"/>
      <c r="F6" s="587"/>
      <c r="G6" s="588"/>
      <c r="H6" s="262"/>
      <c r="I6" s="262"/>
      <c r="J6" s="586"/>
      <c r="K6" s="587"/>
      <c r="L6" s="587"/>
      <c r="M6" s="588"/>
      <c r="N6" s="586"/>
      <c r="O6" s="587"/>
      <c r="P6" s="588"/>
      <c r="Q6" s="586"/>
      <c r="R6" s="587"/>
      <c r="S6" s="588"/>
      <c r="T6" s="586"/>
      <c r="U6" s="587"/>
      <c r="V6" s="586"/>
      <c r="W6" s="588"/>
      <c r="X6" s="318"/>
      <c r="Y6" s="317"/>
      <c r="Z6" s="268"/>
      <c r="AB6" s="77"/>
      <c r="AC6" s="77"/>
      <c r="AD6" s="77"/>
      <c r="AE6" s="77"/>
      <c r="AF6" s="77"/>
      <c r="AG6" s="77"/>
    </row>
    <row r="7" spans="1:33" s="76" customFormat="1" ht="15.75" customHeight="1" hidden="1" thickBot="1">
      <c r="A7" s="78" t="s">
        <v>461</v>
      </c>
      <c r="B7" s="79"/>
      <c r="C7" s="361"/>
      <c r="D7" s="317"/>
      <c r="E7" s="317"/>
      <c r="F7" s="317"/>
      <c r="G7" s="318"/>
      <c r="H7" s="262"/>
      <c r="I7" s="262"/>
      <c r="J7" s="361"/>
      <c r="K7" s="317"/>
      <c r="L7" s="317"/>
      <c r="M7" s="318"/>
      <c r="N7" s="361"/>
      <c r="O7" s="317"/>
      <c r="P7" s="318"/>
      <c r="Q7" s="361"/>
      <c r="R7" s="317"/>
      <c r="S7" s="318"/>
      <c r="T7" s="361"/>
      <c r="U7" s="317"/>
      <c r="V7" s="361"/>
      <c r="W7" s="318"/>
      <c r="X7" s="318"/>
      <c r="Y7" s="317"/>
      <c r="Z7" s="268"/>
      <c r="AB7" s="77"/>
      <c r="AC7" s="77"/>
      <c r="AD7" s="77"/>
      <c r="AE7" s="77"/>
      <c r="AF7" s="77"/>
      <c r="AG7" s="77"/>
    </row>
    <row r="8" spans="1:33" s="76" customFormat="1" ht="18" customHeight="1" hidden="1" thickBot="1">
      <c r="A8" s="80" t="s">
        <v>143</v>
      </c>
      <c r="B8" s="81"/>
      <c r="C8" s="571"/>
      <c r="D8" s="572"/>
      <c r="E8" s="572"/>
      <c r="F8" s="572"/>
      <c r="G8" s="573"/>
      <c r="H8" s="263"/>
      <c r="I8" s="263"/>
      <c r="J8" s="571"/>
      <c r="K8" s="572"/>
      <c r="L8" s="572"/>
      <c r="M8" s="573"/>
      <c r="N8" s="571"/>
      <c r="O8" s="572"/>
      <c r="P8" s="573"/>
      <c r="Q8" s="571"/>
      <c r="R8" s="572"/>
      <c r="S8" s="573"/>
      <c r="T8" s="571"/>
      <c r="U8" s="572"/>
      <c r="V8" s="571"/>
      <c r="W8" s="573"/>
      <c r="X8" s="316"/>
      <c r="Y8" s="315"/>
      <c r="Z8" s="269"/>
      <c r="AB8" s="77"/>
      <c r="AC8" s="77"/>
      <c r="AD8" s="77"/>
      <c r="AE8" s="77"/>
      <c r="AF8" s="77"/>
      <c r="AG8" s="77"/>
    </row>
    <row r="9" spans="1:33" s="82" customFormat="1" ht="30" customHeight="1" hidden="1" thickBot="1">
      <c r="A9" s="556" t="s">
        <v>5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270"/>
      <c r="AB9" s="83"/>
      <c r="AC9" s="83"/>
      <c r="AD9" s="83"/>
      <c r="AE9" s="83"/>
      <c r="AF9" s="83"/>
      <c r="AG9" s="83"/>
    </row>
    <row r="10" spans="1:33" s="82" customFormat="1" ht="18" customHeight="1">
      <c r="A10" s="557" t="s">
        <v>88</v>
      </c>
      <c r="B10" s="560" t="s">
        <v>6</v>
      </c>
      <c r="C10" s="545" t="s">
        <v>204</v>
      </c>
      <c r="D10" s="545"/>
      <c r="E10" s="545"/>
      <c r="F10" s="545"/>
      <c r="G10" s="545"/>
      <c r="H10" s="545"/>
      <c r="I10" s="545"/>
      <c r="J10" s="546"/>
      <c r="K10" s="565" t="s">
        <v>7</v>
      </c>
      <c r="L10" s="568" t="s">
        <v>90</v>
      </c>
      <c r="M10" s="569"/>
      <c r="N10" s="569"/>
      <c r="O10" s="569"/>
      <c r="P10" s="569"/>
      <c r="Q10" s="569"/>
      <c r="R10" s="569"/>
      <c r="S10" s="570"/>
      <c r="T10" s="545" t="s">
        <v>8</v>
      </c>
      <c r="U10" s="545"/>
      <c r="V10" s="545"/>
      <c r="W10" s="545"/>
      <c r="X10" s="545"/>
      <c r="Y10" s="545"/>
      <c r="Z10" s="545"/>
      <c r="AA10" s="546"/>
      <c r="AB10" s="552"/>
      <c r="AC10" s="552"/>
      <c r="AD10" s="552"/>
      <c r="AE10" s="552"/>
      <c r="AF10" s="552"/>
      <c r="AG10" s="552"/>
    </row>
    <row r="11" spans="1:33" s="82" customFormat="1" ht="15.75" customHeight="1">
      <c r="A11" s="558"/>
      <c r="B11" s="561"/>
      <c r="C11" s="547"/>
      <c r="D11" s="547"/>
      <c r="E11" s="547"/>
      <c r="F11" s="547"/>
      <c r="G11" s="547"/>
      <c r="H11" s="547"/>
      <c r="I11" s="547"/>
      <c r="J11" s="548"/>
      <c r="K11" s="566"/>
      <c r="L11" s="542" t="s">
        <v>9</v>
      </c>
      <c r="M11" s="580" t="s">
        <v>10</v>
      </c>
      <c r="N11" s="581"/>
      <c r="O11" s="581"/>
      <c r="P11" s="581"/>
      <c r="Q11" s="581"/>
      <c r="R11" s="581"/>
      <c r="S11" s="582"/>
      <c r="T11" s="547"/>
      <c r="U11" s="547"/>
      <c r="V11" s="547"/>
      <c r="W11" s="547"/>
      <c r="X11" s="547"/>
      <c r="Y11" s="547"/>
      <c r="Z11" s="547"/>
      <c r="AA11" s="548"/>
      <c r="AB11" s="552"/>
      <c r="AC11" s="552"/>
      <c r="AD11" s="552"/>
      <c r="AE11" s="552"/>
      <c r="AF11" s="552"/>
      <c r="AG11" s="552"/>
    </row>
    <row r="12" spans="1:33" s="82" customFormat="1" ht="24" customHeight="1">
      <c r="A12" s="558"/>
      <c r="B12" s="561"/>
      <c r="C12" s="547"/>
      <c r="D12" s="547"/>
      <c r="E12" s="547"/>
      <c r="F12" s="547"/>
      <c r="G12" s="547"/>
      <c r="H12" s="547"/>
      <c r="I12" s="547"/>
      <c r="J12" s="548"/>
      <c r="K12" s="566"/>
      <c r="L12" s="543"/>
      <c r="M12" s="583" t="s">
        <v>11</v>
      </c>
      <c r="N12" s="584"/>
      <c r="O12" s="584"/>
      <c r="P12" s="585"/>
      <c r="Q12" s="542" t="s">
        <v>454</v>
      </c>
      <c r="R12" s="577" t="s">
        <v>471</v>
      </c>
      <c r="S12" s="574" t="s">
        <v>141</v>
      </c>
      <c r="T12" s="549"/>
      <c r="U12" s="549"/>
      <c r="V12" s="549"/>
      <c r="W12" s="549"/>
      <c r="X12" s="549"/>
      <c r="Y12" s="549"/>
      <c r="Z12" s="549"/>
      <c r="AA12" s="550"/>
      <c r="AB12" s="552"/>
      <c r="AC12" s="552"/>
      <c r="AD12" s="552"/>
      <c r="AE12" s="552"/>
      <c r="AF12" s="552"/>
      <c r="AG12" s="552"/>
    </row>
    <row r="13" spans="1:33" s="82" customFormat="1" ht="29.25" customHeight="1">
      <c r="A13" s="558"/>
      <c r="B13" s="561"/>
      <c r="C13" s="547"/>
      <c r="D13" s="547"/>
      <c r="E13" s="547"/>
      <c r="F13" s="547"/>
      <c r="G13" s="547"/>
      <c r="H13" s="547"/>
      <c r="I13" s="547"/>
      <c r="J13" s="548"/>
      <c r="K13" s="566"/>
      <c r="L13" s="543"/>
      <c r="M13" s="542" t="s">
        <v>21</v>
      </c>
      <c r="N13" s="553" t="s">
        <v>22</v>
      </c>
      <c r="O13" s="554"/>
      <c r="P13" s="555"/>
      <c r="Q13" s="543"/>
      <c r="R13" s="578"/>
      <c r="S13" s="575"/>
      <c r="T13" s="541" t="s">
        <v>23</v>
      </c>
      <c r="U13" s="541"/>
      <c r="V13" s="540" t="s">
        <v>24</v>
      </c>
      <c r="W13" s="541"/>
      <c r="X13" s="540" t="s">
        <v>25</v>
      </c>
      <c r="Y13" s="541"/>
      <c r="Z13" s="540" t="s">
        <v>449</v>
      </c>
      <c r="AA13" s="551"/>
      <c r="AB13" s="84"/>
      <c r="AC13" s="84"/>
      <c r="AD13" s="84"/>
      <c r="AE13" s="84"/>
      <c r="AF13" s="84"/>
      <c r="AG13" s="84"/>
    </row>
    <row r="14" spans="1:33" s="82" customFormat="1" ht="15.75" customHeight="1">
      <c r="A14" s="558"/>
      <c r="B14" s="561"/>
      <c r="C14" s="547"/>
      <c r="D14" s="547"/>
      <c r="E14" s="547"/>
      <c r="F14" s="547"/>
      <c r="G14" s="547"/>
      <c r="H14" s="547"/>
      <c r="I14" s="547"/>
      <c r="J14" s="548"/>
      <c r="K14" s="566"/>
      <c r="L14" s="543"/>
      <c r="M14" s="543"/>
      <c r="N14" s="542" t="s">
        <v>26</v>
      </c>
      <c r="O14" s="542" t="s">
        <v>27</v>
      </c>
      <c r="P14" s="542" t="s">
        <v>97</v>
      </c>
      <c r="Q14" s="543"/>
      <c r="R14" s="578"/>
      <c r="S14" s="575"/>
      <c r="T14" s="360" t="s">
        <v>91</v>
      </c>
      <c r="U14" s="276" t="s">
        <v>92</v>
      </c>
      <c r="V14" s="276" t="s">
        <v>93</v>
      </c>
      <c r="W14" s="276" t="s">
        <v>94</v>
      </c>
      <c r="X14" s="276" t="s">
        <v>95</v>
      </c>
      <c r="Y14" s="276" t="s">
        <v>96</v>
      </c>
      <c r="Z14" s="276" t="s">
        <v>450</v>
      </c>
      <c r="AA14" s="335" t="s">
        <v>451</v>
      </c>
      <c r="AB14" s="85"/>
      <c r="AC14" s="85"/>
      <c r="AD14" s="85"/>
      <c r="AE14" s="85"/>
      <c r="AF14" s="85"/>
      <c r="AG14" s="85"/>
    </row>
    <row r="15" spans="1:33" s="82" customFormat="1" ht="14.25" customHeight="1">
      <c r="A15" s="558"/>
      <c r="B15" s="561"/>
      <c r="C15" s="547"/>
      <c r="D15" s="547"/>
      <c r="E15" s="547"/>
      <c r="F15" s="547"/>
      <c r="G15" s="547"/>
      <c r="H15" s="547"/>
      <c r="I15" s="547"/>
      <c r="J15" s="548"/>
      <c r="K15" s="566"/>
      <c r="L15" s="543"/>
      <c r="M15" s="543"/>
      <c r="N15" s="543"/>
      <c r="O15" s="543"/>
      <c r="P15" s="543"/>
      <c r="Q15" s="543"/>
      <c r="R15" s="578"/>
      <c r="S15" s="575"/>
      <c r="T15" s="360">
        <v>17</v>
      </c>
      <c r="U15" s="276">
        <v>24</v>
      </c>
      <c r="V15" s="276">
        <v>17</v>
      </c>
      <c r="W15" s="276">
        <v>24</v>
      </c>
      <c r="X15" s="276">
        <v>17</v>
      </c>
      <c r="Y15" s="276">
        <v>24</v>
      </c>
      <c r="Z15" s="261">
        <v>17</v>
      </c>
      <c r="AA15" s="335">
        <v>24</v>
      </c>
      <c r="AB15" s="85"/>
      <c r="AC15" s="85"/>
      <c r="AD15" s="85"/>
      <c r="AE15" s="85"/>
      <c r="AF15" s="85"/>
      <c r="AG15" s="85"/>
    </row>
    <row r="16" spans="1:33" s="82" customFormat="1" ht="36.75" customHeight="1" thickBot="1">
      <c r="A16" s="559"/>
      <c r="B16" s="562"/>
      <c r="C16" s="563"/>
      <c r="D16" s="563"/>
      <c r="E16" s="563"/>
      <c r="F16" s="563"/>
      <c r="G16" s="563"/>
      <c r="H16" s="563"/>
      <c r="I16" s="563"/>
      <c r="J16" s="564"/>
      <c r="K16" s="567"/>
      <c r="L16" s="544"/>
      <c r="M16" s="544"/>
      <c r="N16" s="544"/>
      <c r="O16" s="544"/>
      <c r="P16" s="544"/>
      <c r="Q16" s="544"/>
      <c r="R16" s="579"/>
      <c r="S16" s="576"/>
      <c r="T16" s="374" t="s">
        <v>98</v>
      </c>
      <c r="U16" s="336" t="s">
        <v>98</v>
      </c>
      <c r="V16" s="336" t="s">
        <v>98</v>
      </c>
      <c r="W16" s="337" t="s">
        <v>98</v>
      </c>
      <c r="X16" s="336" t="s">
        <v>98</v>
      </c>
      <c r="Y16" s="336" t="s">
        <v>98</v>
      </c>
      <c r="Z16" s="337" t="s">
        <v>98</v>
      </c>
      <c r="AA16" s="338" t="s">
        <v>98</v>
      </c>
      <c r="AB16" s="85"/>
      <c r="AC16" s="85"/>
      <c r="AD16" s="85"/>
      <c r="AE16" s="85"/>
      <c r="AF16" s="85"/>
      <c r="AG16" s="85"/>
    </row>
    <row r="17" spans="1:33" s="230" customFormat="1" ht="14.25" customHeight="1">
      <c r="A17" s="373">
        <v>1</v>
      </c>
      <c r="B17" s="415">
        <v>2</v>
      </c>
      <c r="C17" s="331">
        <v>1</v>
      </c>
      <c r="D17" s="332">
        <v>2</v>
      </c>
      <c r="E17" s="332">
        <v>3</v>
      </c>
      <c r="F17" s="332">
        <v>4</v>
      </c>
      <c r="G17" s="332">
        <v>5</v>
      </c>
      <c r="H17" s="333">
        <v>6</v>
      </c>
      <c r="I17" s="333">
        <v>7</v>
      </c>
      <c r="J17" s="415">
        <v>8</v>
      </c>
      <c r="K17" s="331">
        <v>4</v>
      </c>
      <c r="L17" s="332">
        <v>5</v>
      </c>
      <c r="M17" s="332">
        <v>6</v>
      </c>
      <c r="N17" s="332">
        <v>7</v>
      </c>
      <c r="O17" s="332">
        <v>8</v>
      </c>
      <c r="P17" s="332">
        <v>9</v>
      </c>
      <c r="Q17" s="332">
        <v>10</v>
      </c>
      <c r="R17" s="332">
        <v>11</v>
      </c>
      <c r="S17" s="415">
        <v>12</v>
      </c>
      <c r="T17" s="331">
        <v>13</v>
      </c>
      <c r="U17" s="332">
        <v>14</v>
      </c>
      <c r="V17" s="332">
        <v>15</v>
      </c>
      <c r="W17" s="332">
        <v>16</v>
      </c>
      <c r="X17" s="332">
        <v>17</v>
      </c>
      <c r="Y17" s="332">
        <v>18</v>
      </c>
      <c r="Z17" s="332">
        <v>19</v>
      </c>
      <c r="AA17" s="334">
        <v>20</v>
      </c>
      <c r="AB17" s="86"/>
      <c r="AC17" s="86"/>
      <c r="AD17" s="86"/>
      <c r="AE17" s="86"/>
      <c r="AF17" s="229"/>
      <c r="AG17" s="229"/>
    </row>
    <row r="18" spans="1:27" s="231" customFormat="1" ht="12.75" customHeight="1">
      <c r="A18" s="324" t="s">
        <v>28</v>
      </c>
      <c r="B18" s="418" t="s">
        <v>375</v>
      </c>
      <c r="C18" s="375"/>
      <c r="D18" s="280"/>
      <c r="E18" s="280"/>
      <c r="F18" s="280"/>
      <c r="G18" s="280"/>
      <c r="H18" s="280"/>
      <c r="I18" s="280"/>
      <c r="J18" s="416"/>
      <c r="K18" s="89">
        <f aca="true" t="shared" si="0" ref="K18:P18">SUM(K19:K32)</f>
        <v>1476</v>
      </c>
      <c r="L18" s="88">
        <f t="shared" si="0"/>
        <v>0</v>
      </c>
      <c r="M18" s="88">
        <f t="shared" si="0"/>
        <v>1404</v>
      </c>
      <c r="N18" s="88">
        <f t="shared" si="0"/>
        <v>734</v>
      </c>
      <c r="O18" s="88">
        <f t="shared" si="0"/>
        <v>670</v>
      </c>
      <c r="P18" s="88">
        <f t="shared" si="0"/>
        <v>0</v>
      </c>
      <c r="Q18" s="88">
        <f>SUM(Q20:Q32)</f>
        <v>0</v>
      </c>
      <c r="R18" s="88">
        <f>SUM(R19:R32)</f>
        <v>48</v>
      </c>
      <c r="S18" s="465">
        <f>SUM(S19:S32)</f>
        <v>24</v>
      </c>
      <c r="T18" s="89">
        <f>SUM(T19:T32)</f>
        <v>612</v>
      </c>
      <c r="U18" s="88">
        <f>SUM(U19:U32)</f>
        <v>792</v>
      </c>
      <c r="V18" s="88">
        <f>SUM(V19:V32)</f>
        <v>0</v>
      </c>
      <c r="W18" s="88">
        <f>SUM(W20:W32)</f>
        <v>0</v>
      </c>
      <c r="X18" s="88">
        <f>SUM(X18:X32)</f>
        <v>0</v>
      </c>
      <c r="Y18" s="88">
        <f>SUM(Y19:Y32)</f>
        <v>0</v>
      </c>
      <c r="Z18" s="88">
        <v>0</v>
      </c>
      <c r="AA18" s="277">
        <v>0</v>
      </c>
    </row>
    <row r="19" spans="1:27" s="226" customFormat="1" ht="12.75" customHeight="1">
      <c r="A19" s="325" t="s">
        <v>377</v>
      </c>
      <c r="B19" s="419" t="s">
        <v>367</v>
      </c>
      <c r="C19" s="376"/>
      <c r="D19" s="225" t="s">
        <v>166</v>
      </c>
      <c r="E19" s="260"/>
      <c r="F19" s="260"/>
      <c r="G19" s="260"/>
      <c r="H19" s="260"/>
      <c r="I19" s="260"/>
      <c r="J19" s="417"/>
      <c r="K19" s="91">
        <v>90</v>
      </c>
      <c r="L19" s="90"/>
      <c r="M19" s="90">
        <v>72</v>
      </c>
      <c r="N19" s="90">
        <f>M19-O19-P19</f>
        <v>36</v>
      </c>
      <c r="O19" s="90">
        <v>36</v>
      </c>
      <c r="P19" s="90"/>
      <c r="Q19" s="90"/>
      <c r="R19" s="508">
        <v>12</v>
      </c>
      <c r="S19" s="466">
        <v>6</v>
      </c>
      <c r="T19" s="462">
        <v>34</v>
      </c>
      <c r="U19" s="409">
        <v>38</v>
      </c>
      <c r="V19" s="90"/>
      <c r="W19" s="90"/>
      <c r="X19" s="90"/>
      <c r="Y19" s="90"/>
      <c r="Z19" s="90"/>
      <c r="AA19" s="278"/>
    </row>
    <row r="20" spans="1:27" s="226" customFormat="1" ht="12.75" customHeight="1">
      <c r="A20" s="325" t="s">
        <v>376</v>
      </c>
      <c r="B20" s="419" t="s">
        <v>371</v>
      </c>
      <c r="C20" s="376"/>
      <c r="D20" s="225" t="s">
        <v>167</v>
      </c>
      <c r="E20" s="260"/>
      <c r="F20" s="260"/>
      <c r="G20" s="260"/>
      <c r="H20" s="260"/>
      <c r="I20" s="260"/>
      <c r="J20" s="417"/>
      <c r="K20" s="91">
        <v>108</v>
      </c>
      <c r="L20" s="90"/>
      <c r="M20" s="90">
        <v>108</v>
      </c>
      <c r="N20" s="90">
        <v>52</v>
      </c>
      <c r="O20" s="90">
        <v>56</v>
      </c>
      <c r="P20" s="90"/>
      <c r="Q20" s="90"/>
      <c r="R20" s="508"/>
      <c r="S20" s="466"/>
      <c r="T20" s="462">
        <v>44</v>
      </c>
      <c r="U20" s="409">
        <v>64</v>
      </c>
      <c r="V20" s="90"/>
      <c r="W20" s="90"/>
      <c r="X20" s="90"/>
      <c r="Y20" s="90"/>
      <c r="Z20" s="90"/>
      <c r="AA20" s="278"/>
    </row>
    <row r="21" spans="1:27" s="226" customFormat="1" ht="12.75" customHeight="1">
      <c r="A21" s="325" t="s">
        <v>378</v>
      </c>
      <c r="B21" s="420" t="s">
        <v>134</v>
      </c>
      <c r="C21" s="377"/>
      <c r="D21" s="225" t="s">
        <v>166</v>
      </c>
      <c r="E21" s="260"/>
      <c r="F21" s="260"/>
      <c r="G21" s="260"/>
      <c r="H21" s="260"/>
      <c r="I21" s="260"/>
      <c r="J21" s="417"/>
      <c r="K21" s="91">
        <v>250</v>
      </c>
      <c r="L21" s="90"/>
      <c r="M21" s="90">
        <v>232</v>
      </c>
      <c r="N21" s="90">
        <v>182</v>
      </c>
      <c r="O21" s="90">
        <v>50</v>
      </c>
      <c r="P21" s="90"/>
      <c r="Q21" s="90"/>
      <c r="R21" s="508">
        <v>12</v>
      </c>
      <c r="S21" s="466">
        <v>6</v>
      </c>
      <c r="T21" s="463">
        <v>108</v>
      </c>
      <c r="U21" s="410">
        <v>124</v>
      </c>
      <c r="V21" s="90"/>
      <c r="W21" s="90"/>
      <c r="X21" s="90"/>
      <c r="Y21" s="90"/>
      <c r="Z21" s="90"/>
      <c r="AA21" s="278"/>
    </row>
    <row r="22" spans="1:27" s="226" customFormat="1" ht="12.75" customHeight="1">
      <c r="A22" s="325" t="s">
        <v>379</v>
      </c>
      <c r="B22" s="419" t="s">
        <v>137</v>
      </c>
      <c r="C22" s="376"/>
      <c r="D22" s="225" t="s">
        <v>167</v>
      </c>
      <c r="E22" s="260"/>
      <c r="F22" s="260"/>
      <c r="G22" s="260"/>
      <c r="H22" s="260"/>
      <c r="I22" s="260"/>
      <c r="J22" s="417"/>
      <c r="K22" s="91">
        <v>108</v>
      </c>
      <c r="L22" s="90"/>
      <c r="M22" s="90">
        <v>108</v>
      </c>
      <c r="N22" s="90">
        <v>0</v>
      </c>
      <c r="O22" s="92">
        <v>108</v>
      </c>
      <c r="P22" s="90"/>
      <c r="Q22" s="90"/>
      <c r="R22" s="508"/>
      <c r="S22" s="466"/>
      <c r="T22" s="464">
        <v>44</v>
      </c>
      <c r="U22" s="411">
        <v>64</v>
      </c>
      <c r="V22" s="90"/>
      <c r="W22" s="90"/>
      <c r="X22" s="90"/>
      <c r="Y22" s="90"/>
      <c r="Z22" s="90"/>
      <c r="AA22" s="278"/>
    </row>
    <row r="23" spans="1:27" s="226" customFormat="1" ht="12.75" customHeight="1">
      <c r="A23" s="325" t="s">
        <v>380</v>
      </c>
      <c r="B23" s="419" t="s">
        <v>368</v>
      </c>
      <c r="C23" s="377"/>
      <c r="D23" s="225" t="s">
        <v>167</v>
      </c>
      <c r="E23" s="260"/>
      <c r="F23" s="260"/>
      <c r="G23" s="260"/>
      <c r="H23" s="260"/>
      <c r="I23" s="260"/>
      <c r="J23" s="417"/>
      <c r="K23" s="91">
        <v>108</v>
      </c>
      <c r="L23" s="90"/>
      <c r="M23" s="90">
        <v>108</v>
      </c>
      <c r="N23" s="90">
        <v>26</v>
      </c>
      <c r="O23" s="92">
        <v>82</v>
      </c>
      <c r="P23" s="90"/>
      <c r="Q23" s="90"/>
      <c r="R23" s="508"/>
      <c r="S23" s="466"/>
      <c r="T23" s="462">
        <v>44</v>
      </c>
      <c r="U23" s="409">
        <v>64</v>
      </c>
      <c r="V23" s="90"/>
      <c r="W23" s="90"/>
      <c r="X23" s="90"/>
      <c r="Y23" s="90"/>
      <c r="Z23" s="90"/>
      <c r="AA23" s="278"/>
    </row>
    <row r="24" spans="1:27" s="226" customFormat="1" ht="12.75" customHeight="1">
      <c r="A24" s="325" t="s">
        <v>381</v>
      </c>
      <c r="B24" s="420" t="s">
        <v>41</v>
      </c>
      <c r="C24" s="377" t="s">
        <v>167</v>
      </c>
      <c r="D24" s="225" t="s">
        <v>166</v>
      </c>
      <c r="E24" s="260"/>
      <c r="F24" s="260"/>
      <c r="G24" s="260"/>
      <c r="H24" s="260"/>
      <c r="I24" s="260"/>
      <c r="J24" s="417"/>
      <c r="K24" s="91">
        <v>198</v>
      </c>
      <c r="L24" s="90"/>
      <c r="M24" s="90">
        <v>180</v>
      </c>
      <c r="N24" s="90">
        <v>134</v>
      </c>
      <c r="O24" s="92">
        <v>46</v>
      </c>
      <c r="P24" s="90"/>
      <c r="Q24" s="90"/>
      <c r="R24" s="508">
        <v>12</v>
      </c>
      <c r="S24" s="466">
        <v>6</v>
      </c>
      <c r="T24" s="462">
        <v>72</v>
      </c>
      <c r="U24" s="409">
        <v>108</v>
      </c>
      <c r="V24" s="90"/>
      <c r="W24" s="90"/>
      <c r="X24" s="90"/>
      <c r="Y24" s="90"/>
      <c r="Z24" s="90"/>
      <c r="AA24" s="278"/>
    </row>
    <row r="25" spans="1:27" s="226" customFormat="1" ht="12.75" customHeight="1">
      <c r="A25" s="325" t="s">
        <v>382</v>
      </c>
      <c r="B25" s="419" t="s">
        <v>324</v>
      </c>
      <c r="C25" s="377" t="s">
        <v>167</v>
      </c>
      <c r="D25" s="225"/>
      <c r="E25" s="260"/>
      <c r="F25" s="260"/>
      <c r="G25" s="260"/>
      <c r="H25" s="260"/>
      <c r="I25" s="260"/>
      <c r="J25" s="417"/>
      <c r="K25" s="91">
        <v>72</v>
      </c>
      <c r="L25" s="90"/>
      <c r="M25" s="90">
        <v>72</v>
      </c>
      <c r="N25" s="90">
        <v>32</v>
      </c>
      <c r="O25" s="92">
        <v>40</v>
      </c>
      <c r="P25" s="90"/>
      <c r="Q25" s="90"/>
      <c r="R25" s="508"/>
      <c r="S25" s="466"/>
      <c r="T25" s="463">
        <v>72</v>
      </c>
      <c r="U25" s="410">
        <v>0</v>
      </c>
      <c r="V25" s="90"/>
      <c r="W25" s="90"/>
      <c r="X25" s="90"/>
      <c r="Y25" s="90"/>
      <c r="Z25" s="90"/>
      <c r="AA25" s="278"/>
    </row>
    <row r="26" spans="1:27" s="226" customFormat="1" ht="12.75" customHeight="1">
      <c r="A26" s="325" t="s">
        <v>383</v>
      </c>
      <c r="B26" s="419" t="s">
        <v>325</v>
      </c>
      <c r="C26" s="377"/>
      <c r="D26" s="225" t="s">
        <v>167</v>
      </c>
      <c r="E26" s="260"/>
      <c r="F26" s="260"/>
      <c r="G26" s="260"/>
      <c r="H26" s="260"/>
      <c r="I26" s="260"/>
      <c r="J26" s="417"/>
      <c r="K26" s="91">
        <v>72</v>
      </c>
      <c r="L26" s="90"/>
      <c r="M26" s="90">
        <v>72</v>
      </c>
      <c r="N26" s="90">
        <v>40</v>
      </c>
      <c r="O26" s="92">
        <v>32</v>
      </c>
      <c r="P26" s="90"/>
      <c r="Q26" s="90"/>
      <c r="R26" s="508"/>
      <c r="S26" s="466"/>
      <c r="T26" s="462">
        <v>34</v>
      </c>
      <c r="U26" s="409">
        <v>38</v>
      </c>
      <c r="V26" s="90"/>
      <c r="W26" s="90"/>
      <c r="X26" s="90"/>
      <c r="Y26" s="90"/>
      <c r="Z26" s="90"/>
      <c r="AA26" s="278"/>
    </row>
    <row r="27" spans="1:27" s="226" customFormat="1" ht="12.75" customHeight="1">
      <c r="A27" s="325" t="s">
        <v>384</v>
      </c>
      <c r="B27" s="419" t="s">
        <v>138</v>
      </c>
      <c r="C27" s="377"/>
      <c r="D27" s="225" t="s">
        <v>166</v>
      </c>
      <c r="E27" s="260"/>
      <c r="F27" s="260"/>
      <c r="G27" s="260"/>
      <c r="H27" s="260"/>
      <c r="I27" s="260"/>
      <c r="J27" s="417"/>
      <c r="K27" s="91">
        <v>154</v>
      </c>
      <c r="L27" s="90"/>
      <c r="M27" s="90">
        <v>136</v>
      </c>
      <c r="N27" s="90">
        <v>90</v>
      </c>
      <c r="O27" s="92">
        <v>46</v>
      </c>
      <c r="P27" s="90"/>
      <c r="Q27" s="90"/>
      <c r="R27" s="508">
        <v>12</v>
      </c>
      <c r="S27" s="466">
        <v>6</v>
      </c>
      <c r="T27" s="462">
        <v>60</v>
      </c>
      <c r="U27" s="409">
        <v>76</v>
      </c>
      <c r="V27" s="90"/>
      <c r="W27" s="90"/>
      <c r="X27" s="90"/>
      <c r="Y27" s="90"/>
      <c r="Z27" s="90"/>
      <c r="AA27" s="278"/>
    </row>
    <row r="28" spans="1:27" s="226" customFormat="1" ht="12.75" customHeight="1">
      <c r="A28" s="325" t="s">
        <v>385</v>
      </c>
      <c r="B28" s="419" t="s">
        <v>326</v>
      </c>
      <c r="C28" s="377"/>
      <c r="D28" s="225" t="s">
        <v>167</v>
      </c>
      <c r="E28" s="260"/>
      <c r="F28" s="260"/>
      <c r="G28" s="260"/>
      <c r="H28" s="260"/>
      <c r="I28" s="260"/>
      <c r="J28" s="417"/>
      <c r="K28" s="91">
        <v>72</v>
      </c>
      <c r="L28" s="90"/>
      <c r="M28" s="90">
        <v>72</v>
      </c>
      <c r="N28" s="90">
        <v>36</v>
      </c>
      <c r="O28" s="92">
        <v>36</v>
      </c>
      <c r="P28" s="258"/>
      <c r="Q28" s="258"/>
      <c r="R28" s="350"/>
      <c r="S28" s="466"/>
      <c r="T28" s="462">
        <v>34</v>
      </c>
      <c r="U28" s="409">
        <v>38</v>
      </c>
      <c r="V28" s="90"/>
      <c r="W28" s="90"/>
      <c r="X28" s="90"/>
      <c r="Y28" s="90"/>
      <c r="Z28" s="90"/>
      <c r="AA28" s="278"/>
    </row>
    <row r="29" spans="1:27" s="226" customFormat="1" ht="12.75" customHeight="1">
      <c r="A29" s="325" t="s">
        <v>386</v>
      </c>
      <c r="B29" s="419" t="s">
        <v>327</v>
      </c>
      <c r="C29" s="376"/>
      <c r="D29" s="225" t="s">
        <v>167</v>
      </c>
      <c r="E29" s="260"/>
      <c r="F29" s="260"/>
      <c r="G29" s="260"/>
      <c r="H29" s="260"/>
      <c r="I29" s="260"/>
      <c r="J29" s="417"/>
      <c r="K29" s="91">
        <v>72</v>
      </c>
      <c r="L29" s="90"/>
      <c r="M29" s="90">
        <v>72</v>
      </c>
      <c r="N29" s="90">
        <v>42</v>
      </c>
      <c r="O29" s="92">
        <v>30</v>
      </c>
      <c r="P29" s="258"/>
      <c r="Q29" s="258"/>
      <c r="R29" s="350"/>
      <c r="S29" s="467"/>
      <c r="T29" s="462">
        <v>0</v>
      </c>
      <c r="U29" s="409">
        <v>72</v>
      </c>
      <c r="V29" s="90"/>
      <c r="W29" s="90"/>
      <c r="X29" s="90"/>
      <c r="Y29" s="90"/>
      <c r="Z29" s="90"/>
      <c r="AA29" s="278"/>
    </row>
    <row r="30" spans="1:27" s="226" customFormat="1" ht="12.75" customHeight="1">
      <c r="A30" s="325" t="s">
        <v>387</v>
      </c>
      <c r="B30" s="419" t="s">
        <v>99</v>
      </c>
      <c r="C30" s="377"/>
      <c r="D30" s="225" t="s">
        <v>167</v>
      </c>
      <c r="E30" s="260"/>
      <c r="F30" s="260"/>
      <c r="G30" s="260"/>
      <c r="H30" s="260"/>
      <c r="I30" s="260"/>
      <c r="J30" s="417"/>
      <c r="K30" s="91">
        <v>72</v>
      </c>
      <c r="L30" s="90"/>
      <c r="M30" s="90">
        <v>72</v>
      </c>
      <c r="N30" s="90">
        <v>12</v>
      </c>
      <c r="O30" s="92">
        <v>60</v>
      </c>
      <c r="P30" s="258"/>
      <c r="Q30" s="258"/>
      <c r="R30" s="350"/>
      <c r="S30" s="467"/>
      <c r="T30" s="462">
        <v>34</v>
      </c>
      <c r="U30" s="409">
        <v>38</v>
      </c>
      <c r="V30" s="90"/>
      <c r="W30" s="90"/>
      <c r="X30" s="90"/>
      <c r="Y30" s="90"/>
      <c r="Z30" s="90"/>
      <c r="AA30" s="278"/>
    </row>
    <row r="31" spans="1:27" s="226" customFormat="1" ht="12.75" customHeight="1">
      <c r="A31" s="325" t="s">
        <v>388</v>
      </c>
      <c r="B31" s="419" t="s">
        <v>208</v>
      </c>
      <c r="C31" s="376"/>
      <c r="D31" s="225" t="s">
        <v>167</v>
      </c>
      <c r="E31" s="260"/>
      <c r="F31" s="260"/>
      <c r="G31" s="260"/>
      <c r="H31" s="260"/>
      <c r="I31" s="260"/>
      <c r="J31" s="417"/>
      <c r="K31" s="91">
        <v>68</v>
      </c>
      <c r="L31" s="90"/>
      <c r="M31" s="90">
        <v>68</v>
      </c>
      <c r="N31" s="90">
        <v>20</v>
      </c>
      <c r="O31" s="92">
        <v>48</v>
      </c>
      <c r="P31" s="258"/>
      <c r="Q31" s="258"/>
      <c r="R31" s="350"/>
      <c r="S31" s="467"/>
      <c r="T31" s="462">
        <v>32</v>
      </c>
      <c r="U31" s="409">
        <v>36</v>
      </c>
      <c r="V31" s="90"/>
      <c r="W31" s="90"/>
      <c r="X31" s="90"/>
      <c r="Y31" s="90"/>
      <c r="Z31" s="90"/>
      <c r="AA31" s="278"/>
    </row>
    <row r="32" spans="1:27" s="226" customFormat="1" ht="12.75" customHeight="1">
      <c r="A32" s="326" t="s">
        <v>455</v>
      </c>
      <c r="B32" s="421" t="s">
        <v>389</v>
      </c>
      <c r="C32" s="376"/>
      <c r="D32" s="225" t="s">
        <v>167</v>
      </c>
      <c r="E32" s="260"/>
      <c r="F32" s="260"/>
      <c r="G32" s="260"/>
      <c r="H32" s="260"/>
      <c r="I32" s="260"/>
      <c r="J32" s="417"/>
      <c r="K32" s="91">
        <v>32</v>
      </c>
      <c r="L32" s="90"/>
      <c r="M32" s="90">
        <v>32</v>
      </c>
      <c r="N32" s="90">
        <v>32</v>
      </c>
      <c r="O32" s="92">
        <v>0</v>
      </c>
      <c r="P32" s="258"/>
      <c r="Q32" s="258"/>
      <c r="R32" s="344"/>
      <c r="S32" s="467"/>
      <c r="T32" s="462">
        <v>0</v>
      </c>
      <c r="U32" s="409">
        <v>32</v>
      </c>
      <c r="V32" s="90"/>
      <c r="W32" s="90"/>
      <c r="X32" s="90"/>
      <c r="Y32" s="90"/>
      <c r="Z32" s="90"/>
      <c r="AA32" s="278"/>
    </row>
    <row r="33" spans="1:27" s="232" customFormat="1" ht="12.75" customHeight="1">
      <c r="A33" s="285" t="s">
        <v>390</v>
      </c>
      <c r="B33" s="488" t="s">
        <v>391</v>
      </c>
      <c r="C33" s="378"/>
      <c r="D33" s="351"/>
      <c r="E33" s="351"/>
      <c r="F33" s="351"/>
      <c r="G33" s="351"/>
      <c r="H33" s="351"/>
      <c r="I33" s="351"/>
      <c r="J33" s="460"/>
      <c r="K33" s="89">
        <f>SUM(K34:K39)</f>
        <v>570</v>
      </c>
      <c r="L33" s="88">
        <f>SUM(L34:L39)</f>
        <v>36</v>
      </c>
      <c r="M33" s="88">
        <f>SUM(M34:M39)</f>
        <v>534</v>
      </c>
      <c r="N33" s="88">
        <f>SUM(N34:N39)</f>
        <v>168</v>
      </c>
      <c r="O33" s="88">
        <f>SUM(O34:O39)</f>
        <v>366</v>
      </c>
      <c r="P33" s="88">
        <f aca="true" t="shared" si="1" ref="P33:U33">SUM(P34:P38)</f>
        <v>0</v>
      </c>
      <c r="Q33" s="88">
        <f t="shared" si="1"/>
        <v>0</v>
      </c>
      <c r="R33" s="88">
        <f t="shared" si="1"/>
        <v>0</v>
      </c>
      <c r="S33" s="465">
        <f t="shared" si="1"/>
        <v>0</v>
      </c>
      <c r="T33" s="89">
        <f t="shared" si="1"/>
        <v>0</v>
      </c>
      <c r="U33" s="88">
        <f t="shared" si="1"/>
        <v>0</v>
      </c>
      <c r="V33" s="88">
        <f>SUM(V34:V39)</f>
        <v>162</v>
      </c>
      <c r="W33" s="88">
        <f>SUM(W34:W39)</f>
        <v>66</v>
      </c>
      <c r="X33" s="88">
        <f>SUM(X34:X39)</f>
        <v>108</v>
      </c>
      <c r="Y33" s="88">
        <f>SUM(Y35:Y39)</f>
        <v>118</v>
      </c>
      <c r="Z33" s="88">
        <f>SUM(Z34:Z39)</f>
        <v>48</v>
      </c>
      <c r="AA33" s="233">
        <f>SUM(AA34:AA39)</f>
        <v>32</v>
      </c>
    </row>
    <row r="34" spans="1:27" s="5" customFormat="1" ht="12.75" customHeight="1">
      <c r="A34" s="286" t="s">
        <v>392</v>
      </c>
      <c r="B34" s="422" t="s">
        <v>393</v>
      </c>
      <c r="C34" s="51"/>
      <c r="D34" s="2"/>
      <c r="E34" s="53"/>
      <c r="F34" s="53"/>
      <c r="G34" s="53" t="s">
        <v>167</v>
      </c>
      <c r="H34" s="53"/>
      <c r="I34" s="53"/>
      <c r="J34" s="419"/>
      <c r="K34" s="259">
        <v>52</v>
      </c>
      <c r="L34" s="258">
        <v>4</v>
      </c>
      <c r="M34" s="90">
        <v>48</v>
      </c>
      <c r="N34" s="90">
        <v>48</v>
      </c>
      <c r="O34" s="37"/>
      <c r="P34" s="37"/>
      <c r="Q34" s="37"/>
      <c r="R34" s="37"/>
      <c r="S34" s="468"/>
      <c r="T34" s="227"/>
      <c r="U34" s="73"/>
      <c r="V34" s="412"/>
      <c r="W34" s="412"/>
      <c r="X34" s="73">
        <v>48</v>
      </c>
      <c r="Y34" s="73"/>
      <c r="Z34" s="73"/>
      <c r="AA34" s="1"/>
    </row>
    <row r="35" spans="1:27" s="5" customFormat="1" ht="12.75" customHeight="1">
      <c r="A35" s="286" t="s">
        <v>394</v>
      </c>
      <c r="B35" s="423" t="s">
        <v>138</v>
      </c>
      <c r="C35" s="51"/>
      <c r="D35" s="2"/>
      <c r="E35" s="53" t="s">
        <v>167</v>
      </c>
      <c r="F35" s="53"/>
      <c r="G35" s="53"/>
      <c r="H35" s="53"/>
      <c r="I35" s="53"/>
      <c r="J35" s="453"/>
      <c r="K35" s="259">
        <v>52</v>
      </c>
      <c r="L35" s="258">
        <v>4</v>
      </c>
      <c r="M35" s="90">
        <v>48</v>
      </c>
      <c r="N35" s="90">
        <v>48</v>
      </c>
      <c r="O35" s="37"/>
      <c r="P35" s="37"/>
      <c r="Q35" s="37"/>
      <c r="R35" s="37"/>
      <c r="S35" s="468"/>
      <c r="T35" s="219"/>
      <c r="U35" s="75"/>
      <c r="V35" s="412">
        <v>48</v>
      </c>
      <c r="W35" s="412"/>
      <c r="X35" s="75"/>
      <c r="Y35" s="73"/>
      <c r="Z35" s="75"/>
      <c r="AA35" s="1"/>
    </row>
    <row r="36" spans="1:27" s="5" customFormat="1" ht="12.75" customHeight="1">
      <c r="A36" s="286" t="s">
        <v>395</v>
      </c>
      <c r="B36" s="423" t="s">
        <v>43</v>
      </c>
      <c r="C36" s="51"/>
      <c r="D36" s="2"/>
      <c r="E36" s="18"/>
      <c r="F36" s="118"/>
      <c r="G36" s="53"/>
      <c r="H36" s="53"/>
      <c r="I36" s="53"/>
      <c r="J36" s="453" t="s">
        <v>167</v>
      </c>
      <c r="K36" s="259">
        <v>178</v>
      </c>
      <c r="L36" s="258">
        <v>10</v>
      </c>
      <c r="M36" s="90">
        <v>168</v>
      </c>
      <c r="N36" s="90"/>
      <c r="O36" s="37">
        <v>168</v>
      </c>
      <c r="P36" s="37"/>
      <c r="Q36" s="37"/>
      <c r="R36" s="37"/>
      <c r="S36" s="468"/>
      <c r="T36" s="219"/>
      <c r="U36" s="75"/>
      <c r="V36" s="412">
        <v>34</v>
      </c>
      <c r="W36" s="412">
        <v>32</v>
      </c>
      <c r="X36" s="75">
        <v>30</v>
      </c>
      <c r="Y36" s="73">
        <v>32</v>
      </c>
      <c r="Z36" s="75">
        <v>24</v>
      </c>
      <c r="AA36" s="1">
        <v>16</v>
      </c>
    </row>
    <row r="37" spans="1:27" s="5" customFormat="1" ht="12.75" customHeight="1">
      <c r="A37" s="286" t="s">
        <v>396</v>
      </c>
      <c r="B37" s="423" t="s">
        <v>99</v>
      </c>
      <c r="C37" s="51"/>
      <c r="D37" s="2"/>
      <c r="E37" s="120" t="s">
        <v>168</v>
      </c>
      <c r="F37" s="120" t="s">
        <v>168</v>
      </c>
      <c r="G37" s="120" t="s">
        <v>168</v>
      </c>
      <c r="H37" s="120" t="s">
        <v>168</v>
      </c>
      <c r="I37" s="120" t="s">
        <v>168</v>
      </c>
      <c r="J37" s="453" t="s">
        <v>167</v>
      </c>
      <c r="K37" s="259">
        <v>178</v>
      </c>
      <c r="L37" s="258">
        <v>10</v>
      </c>
      <c r="M37" s="90">
        <v>168</v>
      </c>
      <c r="N37" s="90"/>
      <c r="O37" s="37">
        <v>168</v>
      </c>
      <c r="P37" s="37"/>
      <c r="Q37" s="37"/>
      <c r="R37" s="37"/>
      <c r="S37" s="468"/>
      <c r="T37" s="219"/>
      <c r="U37" s="75"/>
      <c r="V37" s="412">
        <v>32</v>
      </c>
      <c r="W37" s="412">
        <v>34</v>
      </c>
      <c r="X37" s="75">
        <v>30</v>
      </c>
      <c r="Y37" s="75">
        <v>32</v>
      </c>
      <c r="Z37" s="75">
        <v>24</v>
      </c>
      <c r="AA37" s="1">
        <v>16</v>
      </c>
    </row>
    <row r="38" spans="1:27" s="5" customFormat="1" ht="12.75" customHeight="1">
      <c r="A38" s="286" t="s">
        <v>397</v>
      </c>
      <c r="B38" s="423" t="s">
        <v>459</v>
      </c>
      <c r="C38" s="51"/>
      <c r="D38" s="2"/>
      <c r="E38" s="53"/>
      <c r="F38" s="18"/>
      <c r="G38" s="2"/>
      <c r="H38" s="2" t="s">
        <v>167</v>
      </c>
      <c r="I38" s="2"/>
      <c r="J38" s="419"/>
      <c r="K38" s="259">
        <v>58</v>
      </c>
      <c r="L38" s="258">
        <v>4</v>
      </c>
      <c r="M38" s="90">
        <v>54</v>
      </c>
      <c r="N38" s="90">
        <v>38</v>
      </c>
      <c r="O38" s="37">
        <v>16</v>
      </c>
      <c r="P38" s="37"/>
      <c r="Q38" s="37"/>
      <c r="R38" s="37"/>
      <c r="S38" s="468"/>
      <c r="T38" s="219"/>
      <c r="U38" s="75"/>
      <c r="V38" s="412"/>
      <c r="W38" s="412"/>
      <c r="X38" s="75"/>
      <c r="Y38" s="75">
        <v>54</v>
      </c>
      <c r="Z38" s="75"/>
      <c r="AA38" s="1"/>
    </row>
    <row r="39" spans="1:27" s="5" customFormat="1" ht="12.75" customHeight="1">
      <c r="A39" s="286" t="s">
        <v>453</v>
      </c>
      <c r="B39" s="423" t="s">
        <v>398</v>
      </c>
      <c r="C39" s="51"/>
      <c r="D39" s="2"/>
      <c r="E39" s="53" t="s">
        <v>167</v>
      </c>
      <c r="F39" s="18"/>
      <c r="G39" s="2"/>
      <c r="H39" s="2"/>
      <c r="I39" s="2"/>
      <c r="J39" s="419"/>
      <c r="K39" s="259">
        <v>52</v>
      </c>
      <c r="L39" s="258">
        <v>4</v>
      </c>
      <c r="M39" s="90">
        <v>48</v>
      </c>
      <c r="N39" s="90">
        <v>34</v>
      </c>
      <c r="O39" s="37">
        <v>14</v>
      </c>
      <c r="P39" s="37"/>
      <c r="Q39" s="37"/>
      <c r="R39" s="37"/>
      <c r="S39" s="468"/>
      <c r="T39" s="219"/>
      <c r="U39" s="75"/>
      <c r="V39" s="412">
        <v>48</v>
      </c>
      <c r="W39" s="412"/>
      <c r="X39" s="75"/>
      <c r="Y39" s="75"/>
      <c r="Z39" s="75"/>
      <c r="AA39" s="1"/>
    </row>
    <row r="40" spans="1:27" s="5" customFormat="1" ht="12.75" customHeight="1">
      <c r="A40" s="285" t="s">
        <v>399</v>
      </c>
      <c r="B40" s="488" t="s">
        <v>400</v>
      </c>
      <c r="C40" s="323"/>
      <c r="D40" s="273"/>
      <c r="E40" s="273"/>
      <c r="F40" s="274"/>
      <c r="G40" s="273"/>
      <c r="H40" s="273"/>
      <c r="I40" s="273"/>
      <c r="J40" s="461"/>
      <c r="K40" s="281">
        <f aca="true" t="shared" si="2" ref="K40:P40">SUM(K41:K43)</f>
        <v>194</v>
      </c>
      <c r="L40" s="275">
        <f>SUM(L42:L43)</f>
        <v>14</v>
      </c>
      <c r="M40" s="275">
        <f t="shared" si="2"/>
        <v>172</v>
      </c>
      <c r="N40" s="275">
        <f t="shared" si="2"/>
        <v>70</v>
      </c>
      <c r="O40" s="282">
        <f t="shared" si="2"/>
        <v>102</v>
      </c>
      <c r="P40" s="282">
        <f t="shared" si="2"/>
        <v>0</v>
      </c>
      <c r="Q40" s="282">
        <f>SUM(P41:P43)</f>
        <v>0</v>
      </c>
      <c r="R40" s="282">
        <f aca="true" t="shared" si="3" ref="R40:AA40">SUM(R41:R43)</f>
        <v>0</v>
      </c>
      <c r="S40" s="469">
        <f t="shared" si="3"/>
        <v>0</v>
      </c>
      <c r="T40" s="380">
        <f t="shared" si="3"/>
        <v>0</v>
      </c>
      <c r="U40" s="283">
        <f t="shared" si="3"/>
        <v>0</v>
      </c>
      <c r="V40" s="283">
        <f>SUM(V41:V43)</f>
        <v>172</v>
      </c>
      <c r="W40" s="283">
        <f>SUM(W41:W43)</f>
        <v>0</v>
      </c>
      <c r="X40" s="283">
        <f t="shared" si="3"/>
        <v>0</v>
      </c>
      <c r="Y40" s="283">
        <f t="shared" si="3"/>
        <v>0</v>
      </c>
      <c r="Z40" s="283">
        <f t="shared" si="3"/>
        <v>0</v>
      </c>
      <c r="AA40" s="284">
        <f t="shared" si="3"/>
        <v>0</v>
      </c>
    </row>
    <row r="41" spans="1:27" s="5" customFormat="1" ht="12.75" customHeight="1">
      <c r="A41" s="286" t="s">
        <v>401</v>
      </c>
      <c r="B41" s="422" t="s">
        <v>134</v>
      </c>
      <c r="C41" s="51"/>
      <c r="D41" s="2"/>
      <c r="E41" s="2" t="s">
        <v>167</v>
      </c>
      <c r="F41" s="53"/>
      <c r="G41" s="2"/>
      <c r="H41" s="2"/>
      <c r="I41" s="2"/>
      <c r="J41" s="419"/>
      <c r="K41" s="259">
        <v>72</v>
      </c>
      <c r="L41" s="258">
        <v>8</v>
      </c>
      <c r="M41" s="90">
        <v>64</v>
      </c>
      <c r="N41" s="90">
        <v>42</v>
      </c>
      <c r="O41" s="37">
        <v>22</v>
      </c>
      <c r="P41" s="37"/>
      <c r="Q41" s="37"/>
      <c r="R41" s="37"/>
      <c r="S41" s="468"/>
      <c r="T41" s="219"/>
      <c r="U41" s="75"/>
      <c r="V41" s="412">
        <v>64</v>
      </c>
      <c r="W41" s="412"/>
      <c r="X41" s="75"/>
      <c r="Y41" s="75"/>
      <c r="Z41" s="75"/>
      <c r="AA41" s="1"/>
    </row>
    <row r="42" spans="1:27" s="5" customFormat="1" ht="12.75" customHeight="1">
      <c r="A42" s="286" t="s">
        <v>402</v>
      </c>
      <c r="B42" s="423" t="s">
        <v>210</v>
      </c>
      <c r="C42" s="51"/>
      <c r="D42" s="2"/>
      <c r="E42" s="2" t="s">
        <v>167</v>
      </c>
      <c r="F42" s="53"/>
      <c r="G42" s="2"/>
      <c r="H42" s="2"/>
      <c r="I42" s="2"/>
      <c r="J42" s="419"/>
      <c r="K42" s="259">
        <v>54</v>
      </c>
      <c r="L42" s="258">
        <v>6</v>
      </c>
      <c r="M42" s="90">
        <v>48</v>
      </c>
      <c r="N42" s="90">
        <v>28</v>
      </c>
      <c r="O42" s="37">
        <v>20</v>
      </c>
      <c r="P42" s="37"/>
      <c r="Q42" s="37"/>
      <c r="R42" s="37"/>
      <c r="S42" s="468"/>
      <c r="T42" s="219"/>
      <c r="U42" s="75"/>
      <c r="V42" s="412">
        <v>48</v>
      </c>
      <c r="W42" s="412"/>
      <c r="X42" s="75"/>
      <c r="Y42" s="75"/>
      <c r="Z42" s="75"/>
      <c r="AA42" s="1"/>
    </row>
    <row r="43" spans="1:27" s="5" customFormat="1" ht="12.75" customHeight="1">
      <c r="A43" s="286" t="s">
        <v>403</v>
      </c>
      <c r="B43" s="424" t="s">
        <v>368</v>
      </c>
      <c r="C43" s="51"/>
      <c r="D43" s="2"/>
      <c r="E43" s="2" t="s">
        <v>167</v>
      </c>
      <c r="F43" s="53"/>
      <c r="G43" s="2"/>
      <c r="H43" s="2"/>
      <c r="I43" s="2"/>
      <c r="J43" s="419"/>
      <c r="K43" s="259">
        <v>68</v>
      </c>
      <c r="L43" s="258">
        <v>8</v>
      </c>
      <c r="M43" s="90">
        <v>60</v>
      </c>
      <c r="N43" s="90"/>
      <c r="O43" s="37">
        <v>60</v>
      </c>
      <c r="P43" s="37"/>
      <c r="Q43" s="37"/>
      <c r="R43" s="37"/>
      <c r="S43" s="468"/>
      <c r="T43" s="219"/>
      <c r="U43" s="75"/>
      <c r="V43" s="412">
        <v>60</v>
      </c>
      <c r="W43" s="412"/>
      <c r="X43" s="75"/>
      <c r="Y43" s="75"/>
      <c r="Z43" s="75"/>
      <c r="AA43" s="1"/>
    </row>
    <row r="44" spans="1:27" s="232" customFormat="1" ht="12.75" customHeight="1">
      <c r="A44" s="327" t="s">
        <v>101</v>
      </c>
      <c r="B44" s="425" t="s">
        <v>13</v>
      </c>
      <c r="C44" s="505"/>
      <c r="D44" s="504"/>
      <c r="E44" s="504"/>
      <c r="F44" s="504"/>
      <c r="G44" s="504"/>
      <c r="H44" s="504"/>
      <c r="I44" s="504"/>
      <c r="J44" s="509"/>
      <c r="K44" s="89">
        <f>SUM(K45:K58)</f>
        <v>952</v>
      </c>
      <c r="L44" s="88">
        <f>SUM(L45:L58)</f>
        <v>72</v>
      </c>
      <c r="M44" s="88">
        <f>SUM(M45:M58)</f>
        <v>848</v>
      </c>
      <c r="N44" s="88">
        <f>SUM(N45:N58)</f>
        <v>474</v>
      </c>
      <c r="O44" s="88">
        <f>SUM(O45:O58)</f>
        <v>374</v>
      </c>
      <c r="P44" s="88">
        <f aca="true" t="shared" si="4" ref="P44:Y44">SUM(P45:P58)</f>
        <v>0</v>
      </c>
      <c r="Q44" s="88">
        <f t="shared" si="4"/>
        <v>0</v>
      </c>
      <c r="R44" s="88">
        <f t="shared" si="4"/>
        <v>8</v>
      </c>
      <c r="S44" s="465">
        <f t="shared" si="4"/>
        <v>24</v>
      </c>
      <c r="T44" s="89">
        <f t="shared" si="4"/>
        <v>0</v>
      </c>
      <c r="U44" s="88">
        <f t="shared" si="4"/>
        <v>0</v>
      </c>
      <c r="V44" s="88">
        <f>SUM(V45:V58)</f>
        <v>242</v>
      </c>
      <c r="W44" s="88">
        <f>SUM(W45:W58)</f>
        <v>246</v>
      </c>
      <c r="X44" s="88">
        <f>SUM(X45:X58)</f>
        <v>228</v>
      </c>
      <c r="Y44" s="88">
        <f t="shared" si="4"/>
        <v>48</v>
      </c>
      <c r="Z44" s="88">
        <f>SUM(Z45:Z58)</f>
        <v>84</v>
      </c>
      <c r="AA44" s="233">
        <f>SUM(AA45:AA58)</f>
        <v>0</v>
      </c>
    </row>
    <row r="45" spans="1:27" s="5" customFormat="1" ht="12.75" customHeight="1">
      <c r="A45" s="286" t="s">
        <v>102</v>
      </c>
      <c r="B45" s="426" t="s">
        <v>404</v>
      </c>
      <c r="C45" s="51"/>
      <c r="D45" s="2"/>
      <c r="E45" s="53"/>
      <c r="F45" s="1" t="s">
        <v>166</v>
      </c>
      <c r="G45" s="4"/>
      <c r="H45" s="4"/>
      <c r="I45" s="4"/>
      <c r="J45" s="419"/>
      <c r="K45" s="259">
        <v>110</v>
      </c>
      <c r="L45" s="354">
        <v>10</v>
      </c>
      <c r="M45" s="90">
        <v>92</v>
      </c>
      <c r="N45" s="90">
        <v>48</v>
      </c>
      <c r="O45" s="37">
        <v>44</v>
      </c>
      <c r="P45" s="37"/>
      <c r="Q45" s="37"/>
      <c r="R45" s="37">
        <v>2</v>
      </c>
      <c r="S45" s="468">
        <v>6</v>
      </c>
      <c r="T45" s="219"/>
      <c r="U45" s="75"/>
      <c r="V45" s="412">
        <v>40</v>
      </c>
      <c r="W45" s="412">
        <v>52</v>
      </c>
      <c r="X45" s="75"/>
      <c r="Y45" s="75"/>
      <c r="Z45" s="75"/>
      <c r="AA45" s="1"/>
    </row>
    <row r="46" spans="1:27" s="5" customFormat="1" ht="12.75" customHeight="1">
      <c r="A46" s="286" t="s">
        <v>103</v>
      </c>
      <c r="B46" s="426" t="s">
        <v>405</v>
      </c>
      <c r="C46" s="51"/>
      <c r="D46" s="2"/>
      <c r="E46" s="53"/>
      <c r="F46" s="1" t="s">
        <v>166</v>
      </c>
      <c r="G46" s="4"/>
      <c r="H46" s="4"/>
      <c r="I46" s="4"/>
      <c r="J46" s="444"/>
      <c r="K46" s="259">
        <v>86</v>
      </c>
      <c r="L46" s="354">
        <v>8</v>
      </c>
      <c r="M46" s="90">
        <v>70</v>
      </c>
      <c r="N46" s="90">
        <v>24</v>
      </c>
      <c r="O46" s="38">
        <v>46</v>
      </c>
      <c r="P46" s="38"/>
      <c r="Q46" s="38"/>
      <c r="R46" s="38">
        <v>2</v>
      </c>
      <c r="S46" s="470">
        <v>6</v>
      </c>
      <c r="T46" s="219"/>
      <c r="U46" s="75"/>
      <c r="V46" s="412">
        <v>34</v>
      </c>
      <c r="W46" s="412">
        <v>36</v>
      </c>
      <c r="X46" s="75"/>
      <c r="Y46" s="75"/>
      <c r="Z46" s="75"/>
      <c r="AA46" s="303"/>
    </row>
    <row r="47" spans="1:27" s="5" customFormat="1" ht="12.75" customHeight="1">
      <c r="A47" s="286" t="s">
        <v>104</v>
      </c>
      <c r="B47" s="426" t="s">
        <v>406</v>
      </c>
      <c r="C47" s="51"/>
      <c r="D47" s="2"/>
      <c r="E47" s="53"/>
      <c r="F47" s="3" t="s">
        <v>166</v>
      </c>
      <c r="G47" s="53"/>
      <c r="H47" s="53"/>
      <c r="I47" s="53"/>
      <c r="J47" s="453"/>
      <c r="K47" s="259">
        <v>166</v>
      </c>
      <c r="L47" s="354">
        <v>10</v>
      </c>
      <c r="M47" s="90">
        <v>148</v>
      </c>
      <c r="N47" s="90">
        <v>108</v>
      </c>
      <c r="O47" s="37">
        <v>40</v>
      </c>
      <c r="P47" s="37"/>
      <c r="Q47" s="37"/>
      <c r="R47" s="37">
        <v>2</v>
      </c>
      <c r="S47" s="468">
        <v>6</v>
      </c>
      <c r="T47" s="219"/>
      <c r="U47" s="75"/>
      <c r="V47" s="412">
        <v>74</v>
      </c>
      <c r="W47" s="412">
        <v>74</v>
      </c>
      <c r="X47" s="75"/>
      <c r="Y47" s="75"/>
      <c r="Z47" s="75"/>
      <c r="AA47" s="303"/>
    </row>
    <row r="48" spans="1:27" s="5" customFormat="1" ht="12.75" customHeight="1">
      <c r="A48" s="286" t="s">
        <v>105</v>
      </c>
      <c r="B48" s="426" t="s">
        <v>407</v>
      </c>
      <c r="C48" s="51"/>
      <c r="D48" s="2"/>
      <c r="E48" s="53"/>
      <c r="F48" s="3"/>
      <c r="G48" s="1" t="s">
        <v>166</v>
      </c>
      <c r="H48" s="4"/>
      <c r="I48" s="4"/>
      <c r="J48" s="453"/>
      <c r="K48" s="259">
        <v>82</v>
      </c>
      <c r="L48" s="354">
        <v>6</v>
      </c>
      <c r="M48" s="90">
        <v>68</v>
      </c>
      <c r="N48" s="90">
        <v>48</v>
      </c>
      <c r="O48" s="37">
        <v>20</v>
      </c>
      <c r="P48" s="37"/>
      <c r="Q48" s="37"/>
      <c r="R48" s="37">
        <v>2</v>
      </c>
      <c r="S48" s="468">
        <v>6</v>
      </c>
      <c r="T48" s="219"/>
      <c r="U48" s="75"/>
      <c r="V48" s="412"/>
      <c r="W48" s="412"/>
      <c r="X48" s="75">
        <v>68</v>
      </c>
      <c r="Y48" s="75"/>
      <c r="Z48" s="75"/>
      <c r="AA48" s="1"/>
    </row>
    <row r="49" spans="1:27" s="5" customFormat="1" ht="14.25" customHeight="1">
      <c r="A49" s="286" t="s">
        <v>106</v>
      </c>
      <c r="B49" s="426" t="s">
        <v>408</v>
      </c>
      <c r="C49" s="51"/>
      <c r="D49" s="2"/>
      <c r="E49" s="53"/>
      <c r="F49" s="4"/>
      <c r="G49" s="4" t="s">
        <v>167</v>
      </c>
      <c r="H49" s="4"/>
      <c r="I49" s="4"/>
      <c r="J49" s="453"/>
      <c r="K49" s="259">
        <v>38</v>
      </c>
      <c r="L49" s="354">
        <v>2</v>
      </c>
      <c r="M49" s="90">
        <v>36</v>
      </c>
      <c r="N49" s="90">
        <v>10</v>
      </c>
      <c r="O49" s="37">
        <v>26</v>
      </c>
      <c r="P49" s="37"/>
      <c r="Q49" s="37"/>
      <c r="R49" s="37"/>
      <c r="S49" s="468"/>
      <c r="T49" s="219"/>
      <c r="U49" s="75"/>
      <c r="V49" s="412"/>
      <c r="W49" s="412"/>
      <c r="X49" s="75">
        <v>36</v>
      </c>
      <c r="Y49" s="75"/>
      <c r="Z49" s="75"/>
      <c r="AA49" s="1"/>
    </row>
    <row r="50" spans="1:27" s="5" customFormat="1" ht="12.75" customHeight="1">
      <c r="A50" s="286" t="s">
        <v>107</v>
      </c>
      <c r="B50" s="426" t="s">
        <v>409</v>
      </c>
      <c r="C50" s="51"/>
      <c r="D50" s="2"/>
      <c r="E50" s="53" t="s">
        <v>167</v>
      </c>
      <c r="F50" s="4"/>
      <c r="G50" s="53"/>
      <c r="H50" s="53"/>
      <c r="I50" s="53"/>
      <c r="J50" s="453"/>
      <c r="K50" s="259">
        <v>44</v>
      </c>
      <c r="L50" s="354">
        <v>4</v>
      </c>
      <c r="M50" s="90">
        <v>40</v>
      </c>
      <c r="N50" s="90">
        <v>28</v>
      </c>
      <c r="O50" s="37">
        <v>12</v>
      </c>
      <c r="P50" s="37"/>
      <c r="Q50" s="37"/>
      <c r="R50" s="37"/>
      <c r="S50" s="468"/>
      <c r="T50" s="219"/>
      <c r="U50" s="75"/>
      <c r="V50" s="412">
        <v>40</v>
      </c>
      <c r="W50" s="412"/>
      <c r="X50" s="75"/>
      <c r="Y50" s="75"/>
      <c r="Z50" s="75"/>
      <c r="AA50" s="1"/>
    </row>
    <row r="51" spans="1:27" s="5" customFormat="1" ht="12.75" customHeight="1">
      <c r="A51" s="286" t="s">
        <v>108</v>
      </c>
      <c r="B51" s="426" t="s">
        <v>410</v>
      </c>
      <c r="C51" s="51"/>
      <c r="D51" s="2"/>
      <c r="E51" s="53"/>
      <c r="F51" s="2" t="s">
        <v>167</v>
      </c>
      <c r="G51" s="4"/>
      <c r="H51" s="4"/>
      <c r="I51" s="4"/>
      <c r="J51" s="444"/>
      <c r="K51" s="259">
        <v>52</v>
      </c>
      <c r="L51" s="354">
        <v>4</v>
      </c>
      <c r="M51" s="90">
        <v>48</v>
      </c>
      <c r="N51" s="90">
        <v>30</v>
      </c>
      <c r="O51" s="37">
        <v>18</v>
      </c>
      <c r="P51" s="37"/>
      <c r="Q51" s="37"/>
      <c r="R51" s="37"/>
      <c r="S51" s="468"/>
      <c r="T51" s="219"/>
      <c r="U51" s="75"/>
      <c r="V51" s="412"/>
      <c r="W51" s="412">
        <v>48</v>
      </c>
      <c r="X51" s="75"/>
      <c r="Y51" s="75"/>
      <c r="Z51" s="75"/>
      <c r="AA51" s="1"/>
    </row>
    <row r="52" spans="1:27" s="5" customFormat="1" ht="12.75" customHeight="1">
      <c r="A52" s="286" t="s">
        <v>68</v>
      </c>
      <c r="B52" s="427" t="s">
        <v>411</v>
      </c>
      <c r="C52" s="51"/>
      <c r="D52" s="2"/>
      <c r="E52" s="53"/>
      <c r="F52" s="2"/>
      <c r="G52" s="4" t="s">
        <v>167</v>
      </c>
      <c r="H52" s="4"/>
      <c r="I52" s="4"/>
      <c r="J52" s="444"/>
      <c r="K52" s="259">
        <v>60</v>
      </c>
      <c r="L52" s="354">
        <v>4</v>
      </c>
      <c r="M52" s="90">
        <v>56</v>
      </c>
      <c r="N52" s="90">
        <v>20</v>
      </c>
      <c r="O52" s="37">
        <v>36</v>
      </c>
      <c r="P52" s="37"/>
      <c r="Q52" s="37"/>
      <c r="R52" s="37"/>
      <c r="S52" s="468"/>
      <c r="T52" s="219"/>
      <c r="U52" s="75"/>
      <c r="V52" s="412"/>
      <c r="W52" s="412"/>
      <c r="X52" s="75">
        <v>56</v>
      </c>
      <c r="Y52" s="75"/>
      <c r="Z52" s="75"/>
      <c r="AA52" s="1"/>
    </row>
    <row r="53" spans="1:27" s="5" customFormat="1" ht="12" customHeight="1">
      <c r="A53" s="286" t="s">
        <v>412</v>
      </c>
      <c r="B53" s="427" t="s">
        <v>413</v>
      </c>
      <c r="C53" s="51"/>
      <c r="D53" s="2"/>
      <c r="E53" s="346" t="s">
        <v>167</v>
      </c>
      <c r="F53" s="2"/>
      <c r="G53" s="4"/>
      <c r="H53" s="4"/>
      <c r="I53" s="4"/>
      <c r="J53" s="444"/>
      <c r="K53" s="259">
        <v>60</v>
      </c>
      <c r="L53" s="354">
        <v>6</v>
      </c>
      <c r="M53" s="90">
        <v>54</v>
      </c>
      <c r="N53" s="90">
        <v>30</v>
      </c>
      <c r="O53" s="37">
        <v>24</v>
      </c>
      <c r="P53" s="37"/>
      <c r="Q53" s="37"/>
      <c r="R53" s="37"/>
      <c r="S53" s="468"/>
      <c r="T53" s="219"/>
      <c r="U53" s="75"/>
      <c r="V53" s="412">
        <v>54</v>
      </c>
      <c r="W53" s="412"/>
      <c r="X53" s="75"/>
      <c r="Y53" s="75"/>
      <c r="Z53" s="75"/>
      <c r="AA53" s="1"/>
    </row>
    <row r="54" spans="1:27" s="5" customFormat="1" ht="12.75" customHeight="1">
      <c r="A54" s="286" t="s">
        <v>414</v>
      </c>
      <c r="B54" s="426" t="s">
        <v>470</v>
      </c>
      <c r="C54" s="51"/>
      <c r="D54" s="2"/>
      <c r="E54" s="53"/>
      <c r="F54" s="2" t="s">
        <v>167</v>
      </c>
      <c r="G54" s="4"/>
      <c r="H54" s="4"/>
      <c r="I54" s="4"/>
      <c r="J54" s="444"/>
      <c r="K54" s="259">
        <v>38</v>
      </c>
      <c r="L54" s="354">
        <v>2</v>
      </c>
      <c r="M54" s="90">
        <v>36</v>
      </c>
      <c r="N54" s="90">
        <v>30</v>
      </c>
      <c r="O54" s="37">
        <v>6</v>
      </c>
      <c r="P54" s="37"/>
      <c r="Q54" s="37"/>
      <c r="R54" s="37"/>
      <c r="S54" s="468"/>
      <c r="T54" s="219"/>
      <c r="U54" s="75"/>
      <c r="V54" s="412"/>
      <c r="W54" s="412">
        <v>36</v>
      </c>
      <c r="X54" s="75"/>
      <c r="Y54" s="75"/>
      <c r="Z54" s="75"/>
      <c r="AA54" s="1"/>
    </row>
    <row r="55" spans="1:27" s="5" customFormat="1" ht="13.5" customHeight="1">
      <c r="A55" s="286" t="s">
        <v>415</v>
      </c>
      <c r="B55" s="426" t="s">
        <v>416</v>
      </c>
      <c r="C55" s="51"/>
      <c r="D55" s="2"/>
      <c r="E55" s="53"/>
      <c r="F55" s="2"/>
      <c r="G55" s="4"/>
      <c r="H55" s="4"/>
      <c r="I55" s="4" t="s">
        <v>167</v>
      </c>
      <c r="J55" s="444"/>
      <c r="K55" s="259">
        <v>38</v>
      </c>
      <c r="L55" s="354">
        <v>2</v>
      </c>
      <c r="M55" s="90">
        <v>36</v>
      </c>
      <c r="N55" s="90">
        <v>28</v>
      </c>
      <c r="O55" s="37">
        <v>8</v>
      </c>
      <c r="P55" s="37"/>
      <c r="Q55" s="37"/>
      <c r="R55" s="37"/>
      <c r="S55" s="468"/>
      <c r="T55" s="219"/>
      <c r="U55" s="75"/>
      <c r="V55" s="412"/>
      <c r="W55" s="412"/>
      <c r="X55" s="75"/>
      <c r="Y55" s="75"/>
      <c r="Z55" s="75">
        <v>36</v>
      </c>
      <c r="AA55" s="1"/>
    </row>
    <row r="56" spans="1:27" s="5" customFormat="1" ht="14.25" customHeight="1">
      <c r="A56" s="286" t="s">
        <v>417</v>
      </c>
      <c r="B56" s="426" t="s">
        <v>109</v>
      </c>
      <c r="C56" s="51"/>
      <c r="D56" s="2"/>
      <c r="E56" s="53"/>
      <c r="F56" s="2"/>
      <c r="G56" s="4"/>
      <c r="H56" s="4" t="s">
        <v>167</v>
      </c>
      <c r="I56" s="4"/>
      <c r="J56" s="444"/>
      <c r="K56" s="259">
        <v>74</v>
      </c>
      <c r="L56" s="354">
        <v>6</v>
      </c>
      <c r="M56" s="90">
        <v>68</v>
      </c>
      <c r="N56" s="90">
        <v>20</v>
      </c>
      <c r="O56" s="37">
        <v>48</v>
      </c>
      <c r="P56" s="37"/>
      <c r="Q56" s="37"/>
      <c r="R56" s="37"/>
      <c r="S56" s="468"/>
      <c r="T56" s="219"/>
      <c r="U56" s="75"/>
      <c r="V56" s="412"/>
      <c r="W56" s="412"/>
      <c r="X56" s="75">
        <v>20</v>
      </c>
      <c r="Y56" s="75">
        <v>48</v>
      </c>
      <c r="Z56" s="75"/>
      <c r="AA56" s="1"/>
    </row>
    <row r="57" spans="1:27" s="5" customFormat="1" ht="14.25" customHeight="1">
      <c r="A57" s="489" t="s">
        <v>418</v>
      </c>
      <c r="B57" s="490" t="s">
        <v>419</v>
      </c>
      <c r="C57" s="51"/>
      <c r="D57" s="2"/>
      <c r="E57" s="53"/>
      <c r="F57" s="2"/>
      <c r="G57" s="4"/>
      <c r="H57" s="37"/>
      <c r="I57" s="37" t="s">
        <v>167</v>
      </c>
      <c r="J57" s="444"/>
      <c r="K57" s="259">
        <v>52</v>
      </c>
      <c r="L57" s="354">
        <v>4</v>
      </c>
      <c r="M57" s="90">
        <v>48</v>
      </c>
      <c r="N57" s="90">
        <v>30</v>
      </c>
      <c r="O57" s="37">
        <v>18</v>
      </c>
      <c r="P57" s="37"/>
      <c r="Q57" s="37"/>
      <c r="R57" s="37"/>
      <c r="S57" s="468"/>
      <c r="T57" s="219"/>
      <c r="U57" s="75"/>
      <c r="V57" s="412"/>
      <c r="W57" s="412"/>
      <c r="X57" s="75"/>
      <c r="Y57" s="75"/>
      <c r="Z57" s="75">
        <v>48</v>
      </c>
      <c r="AA57" s="1"/>
    </row>
    <row r="58" spans="1:27" s="5" customFormat="1" ht="13.5" customHeight="1">
      <c r="A58" s="491" t="s">
        <v>447</v>
      </c>
      <c r="B58" s="492" t="s">
        <v>448</v>
      </c>
      <c r="C58" s="496"/>
      <c r="D58" s="497"/>
      <c r="E58" s="498"/>
      <c r="F58" s="497"/>
      <c r="G58" s="498" t="s">
        <v>167</v>
      </c>
      <c r="H58" s="498"/>
      <c r="I58" s="498"/>
      <c r="J58" s="510"/>
      <c r="K58" s="319">
        <v>52</v>
      </c>
      <c r="L58" s="354">
        <v>4</v>
      </c>
      <c r="M58" s="90">
        <v>48</v>
      </c>
      <c r="N58" s="90">
        <v>20</v>
      </c>
      <c r="O58" s="37">
        <v>28</v>
      </c>
      <c r="P58" s="37"/>
      <c r="Q58" s="37"/>
      <c r="R58" s="37"/>
      <c r="S58" s="468"/>
      <c r="T58" s="219"/>
      <c r="U58" s="75"/>
      <c r="V58" s="412"/>
      <c r="W58" s="412"/>
      <c r="X58" s="75">
        <v>48</v>
      </c>
      <c r="Y58" s="75"/>
      <c r="Z58" s="75"/>
      <c r="AA58" s="1"/>
    </row>
    <row r="59" spans="1:27" s="232" customFormat="1" ht="14.25" customHeight="1">
      <c r="A59" s="327" t="s">
        <v>100</v>
      </c>
      <c r="B59" s="425" t="s">
        <v>14</v>
      </c>
      <c r="C59" s="505"/>
      <c r="D59" s="504"/>
      <c r="E59" s="504"/>
      <c r="F59" s="504"/>
      <c r="G59" s="504"/>
      <c r="H59" s="504"/>
      <c r="I59" s="504"/>
      <c r="J59" s="509"/>
      <c r="K59" s="271">
        <f>SUM(K60,K67,K74,K81,K86)</f>
        <v>2388</v>
      </c>
      <c r="L59" s="234">
        <f>SUM(L86,L81,L74,L67,L60)</f>
        <v>168</v>
      </c>
      <c r="M59" s="234">
        <f>SUM(M60,M67,M74,M81,M86)</f>
        <v>2044</v>
      </c>
      <c r="N59" s="234">
        <f>SUM(N67,N74,N81,N86,N60)</f>
        <v>820</v>
      </c>
      <c r="O59" s="234">
        <f>SUM(O67,O74,O81,O86,O60)</f>
        <v>424</v>
      </c>
      <c r="P59" s="234">
        <v>80</v>
      </c>
      <c r="Q59" s="234">
        <f>SUM(Q60,Q67,Q74,Q81,Q86)</f>
        <v>720</v>
      </c>
      <c r="R59" s="234">
        <f>SUM(R60,R67,R74,R81,R86)</f>
        <v>60</v>
      </c>
      <c r="S59" s="471">
        <f>SUM(S60,S67,S74,S81,S86)</f>
        <v>124</v>
      </c>
      <c r="T59" s="271">
        <f>SUM(T60,T67,T74,T81,T86)</f>
        <v>0</v>
      </c>
      <c r="U59" s="234">
        <f>SUM(U60,U67,U74,U81,U86)</f>
        <v>0</v>
      </c>
      <c r="V59" s="234">
        <v>36</v>
      </c>
      <c r="W59" s="234">
        <f>SUM(W60,W67,W74,W81,W86)</f>
        <v>480</v>
      </c>
      <c r="X59" s="234">
        <f>SUM(X60,X67,X74,X81,X86)</f>
        <v>242</v>
      </c>
      <c r="Y59" s="234">
        <f>SUM(Y60,Y67,Y74,Y81,Y86)</f>
        <v>582</v>
      </c>
      <c r="Z59" s="234">
        <f>SUM(Z60,Z67,Z74,Z81,Z86)</f>
        <v>444</v>
      </c>
      <c r="AA59" s="233">
        <f>SUM(AA60,AA67,AA74,AA81,AA86)</f>
        <v>260</v>
      </c>
    </row>
    <row r="60" spans="1:28" s="235" customFormat="1" ht="27.75" customHeight="1">
      <c r="A60" s="328" t="s">
        <v>110</v>
      </c>
      <c r="B60" s="428" t="s">
        <v>420</v>
      </c>
      <c r="C60" s="499"/>
      <c r="D60" s="500"/>
      <c r="E60" s="500"/>
      <c r="F60" s="501"/>
      <c r="G60" s="502"/>
      <c r="H60" s="502"/>
      <c r="I60" s="500"/>
      <c r="J60" s="503"/>
      <c r="K60" s="320">
        <f aca="true" t="shared" si="5" ref="K60:P60">SUM(K61:K66)</f>
        <v>770</v>
      </c>
      <c r="L60" s="298">
        <f t="shared" si="5"/>
        <v>52</v>
      </c>
      <c r="M60" s="298">
        <f t="shared" si="5"/>
        <v>680</v>
      </c>
      <c r="N60" s="485">
        <f t="shared" si="5"/>
        <v>326</v>
      </c>
      <c r="O60" s="298">
        <f t="shared" si="5"/>
        <v>144</v>
      </c>
      <c r="P60" s="298">
        <f t="shared" si="5"/>
        <v>30</v>
      </c>
      <c r="Q60" s="298">
        <f>SUM(Q62:Q66)</f>
        <v>180</v>
      </c>
      <c r="R60" s="298">
        <f>SUM(R61:R66)</f>
        <v>14</v>
      </c>
      <c r="S60" s="472">
        <f>SUM(S61:S66)</f>
        <v>32</v>
      </c>
      <c r="T60" s="320">
        <f>SUM(T62:T66)</f>
        <v>0</v>
      </c>
      <c r="U60" s="298">
        <f>SUM(U62:U66)</f>
        <v>0</v>
      </c>
      <c r="V60" s="298">
        <f>SUM(V60:V66)</f>
        <v>0</v>
      </c>
      <c r="W60" s="298">
        <f>SUM(W62:W66)</f>
        <v>202</v>
      </c>
      <c r="X60" s="298">
        <f>SUM(X61:X66)</f>
        <v>242</v>
      </c>
      <c r="Y60" s="320">
        <f>SUM(Y61:Y66)</f>
        <v>236</v>
      </c>
      <c r="Z60" s="298">
        <f>SUM(Z62:Z66)</f>
        <v>0</v>
      </c>
      <c r="AA60" s="301">
        <f>SUM(AA62:AA66)</f>
        <v>0</v>
      </c>
      <c r="AB60" s="348"/>
    </row>
    <row r="61" spans="1:27" s="399" customFormat="1" ht="16.5" customHeight="1">
      <c r="A61" s="390"/>
      <c r="B61" s="429" t="s">
        <v>71</v>
      </c>
      <c r="C61" s="391"/>
      <c r="D61" s="392"/>
      <c r="E61" s="392"/>
      <c r="F61" s="393"/>
      <c r="G61" s="394"/>
      <c r="H61" s="394" t="s">
        <v>456</v>
      </c>
      <c r="I61" s="395"/>
      <c r="J61" s="451"/>
      <c r="K61" s="396">
        <v>30</v>
      </c>
      <c r="L61" s="397"/>
      <c r="M61" s="397"/>
      <c r="N61" s="397"/>
      <c r="O61" s="397"/>
      <c r="P61" s="397"/>
      <c r="Q61" s="397"/>
      <c r="R61" s="397">
        <v>10</v>
      </c>
      <c r="S61" s="473">
        <v>20</v>
      </c>
      <c r="T61" s="396"/>
      <c r="U61" s="397"/>
      <c r="V61" s="397"/>
      <c r="W61" s="397"/>
      <c r="X61" s="397"/>
      <c r="Y61" s="396"/>
      <c r="Z61" s="397"/>
      <c r="AA61" s="398"/>
    </row>
    <row r="62" spans="1:27" s="7" customFormat="1" ht="12.75" customHeight="1">
      <c r="A62" s="286" t="s">
        <v>213</v>
      </c>
      <c r="B62" s="430" t="s">
        <v>421</v>
      </c>
      <c r="C62" s="114"/>
      <c r="D62" s="8"/>
      <c r="E62" s="8"/>
      <c r="F62" s="13"/>
      <c r="G62" s="121" t="s">
        <v>166</v>
      </c>
      <c r="H62" s="112"/>
      <c r="I62" s="112"/>
      <c r="J62" s="452"/>
      <c r="K62" s="259">
        <v>210</v>
      </c>
      <c r="L62" s="123">
        <v>16</v>
      </c>
      <c r="M62" s="123">
        <v>186</v>
      </c>
      <c r="N62" s="123">
        <v>146</v>
      </c>
      <c r="O62" s="123">
        <v>40</v>
      </c>
      <c r="P62" s="123"/>
      <c r="Q62" s="123"/>
      <c r="R62" s="123">
        <v>2</v>
      </c>
      <c r="S62" s="474">
        <v>6</v>
      </c>
      <c r="T62" s="219"/>
      <c r="U62" s="75"/>
      <c r="V62" s="413"/>
      <c r="W62" s="413">
        <v>96</v>
      </c>
      <c r="X62" s="90">
        <v>90</v>
      </c>
      <c r="Y62" s="90"/>
      <c r="Z62" s="90"/>
      <c r="AA62" s="1"/>
    </row>
    <row r="63" spans="1:27" s="5" customFormat="1" ht="12.75" customHeight="1">
      <c r="A63" s="286" t="s">
        <v>48</v>
      </c>
      <c r="B63" s="430" t="s">
        <v>422</v>
      </c>
      <c r="C63" s="51"/>
      <c r="D63" s="2"/>
      <c r="E63" s="2"/>
      <c r="F63" s="53"/>
      <c r="G63" s="121"/>
      <c r="H63" s="357" t="s">
        <v>458</v>
      </c>
      <c r="I63" s="2"/>
      <c r="J63" s="453"/>
      <c r="K63" s="259">
        <v>230</v>
      </c>
      <c r="L63" s="90">
        <v>20</v>
      </c>
      <c r="M63" s="90">
        <v>210</v>
      </c>
      <c r="N63" s="90">
        <v>120</v>
      </c>
      <c r="O63" s="37">
        <v>60</v>
      </c>
      <c r="P63" s="37">
        <v>30</v>
      </c>
      <c r="Q63" s="37"/>
      <c r="R63" s="37">
        <v>2</v>
      </c>
      <c r="S63" s="468">
        <v>6</v>
      </c>
      <c r="T63" s="219"/>
      <c r="U63" s="75"/>
      <c r="V63" s="412"/>
      <c r="W63" s="412">
        <v>106</v>
      </c>
      <c r="X63" s="75">
        <v>48</v>
      </c>
      <c r="Y63" s="75">
        <v>56</v>
      </c>
      <c r="Z63" s="75"/>
      <c r="AA63" s="4"/>
    </row>
    <row r="64" spans="1:27" s="5" customFormat="1" ht="27.75" customHeight="1">
      <c r="A64" s="286" t="s">
        <v>373</v>
      </c>
      <c r="B64" s="430" t="s">
        <v>423</v>
      </c>
      <c r="C64" s="51"/>
      <c r="D64" s="2"/>
      <c r="E64" s="2"/>
      <c r="F64" s="53"/>
      <c r="G64" s="355"/>
      <c r="H64" s="53" t="s">
        <v>167</v>
      </c>
      <c r="I64" s="347"/>
      <c r="J64" s="454"/>
      <c r="K64" s="259">
        <v>120</v>
      </c>
      <c r="L64" s="90">
        <v>16</v>
      </c>
      <c r="M64" s="90">
        <v>104</v>
      </c>
      <c r="N64" s="90">
        <v>60</v>
      </c>
      <c r="O64" s="37">
        <v>44</v>
      </c>
      <c r="P64" s="37"/>
      <c r="Q64" s="37"/>
      <c r="R64" s="37"/>
      <c r="S64" s="468"/>
      <c r="T64" s="219"/>
      <c r="U64" s="75"/>
      <c r="V64" s="412"/>
      <c r="W64" s="412"/>
      <c r="X64" s="75">
        <v>68</v>
      </c>
      <c r="Y64" s="75">
        <v>36</v>
      </c>
      <c r="Z64" s="75"/>
      <c r="AA64" s="4"/>
    </row>
    <row r="65" spans="1:27" s="5" customFormat="1" ht="12.75" customHeight="1">
      <c r="A65" s="286" t="s">
        <v>214</v>
      </c>
      <c r="B65" s="430" t="s">
        <v>424</v>
      </c>
      <c r="C65" s="51"/>
      <c r="D65" s="2"/>
      <c r="E65" s="2"/>
      <c r="F65" s="53"/>
      <c r="G65" s="345"/>
      <c r="H65" s="598" t="s">
        <v>457</v>
      </c>
      <c r="I65" s="347"/>
      <c r="J65" s="454"/>
      <c r="K65" s="259">
        <v>72</v>
      </c>
      <c r="L65" s="90"/>
      <c r="M65" s="90">
        <v>72</v>
      </c>
      <c r="N65" s="90"/>
      <c r="O65" s="37"/>
      <c r="P65" s="37"/>
      <c r="Q65" s="37">
        <v>72</v>
      </c>
      <c r="R65" s="37"/>
      <c r="S65" s="468"/>
      <c r="T65" s="219"/>
      <c r="U65" s="75"/>
      <c r="V65" s="412"/>
      <c r="W65" s="412"/>
      <c r="X65" s="75">
        <v>36</v>
      </c>
      <c r="Y65" s="75">
        <v>36</v>
      </c>
      <c r="Z65" s="75"/>
      <c r="AA65" s="4"/>
    </row>
    <row r="66" spans="1:27" s="5" customFormat="1" ht="12.75" customHeight="1">
      <c r="A66" s="286" t="s">
        <v>115</v>
      </c>
      <c r="B66" s="430" t="s">
        <v>87</v>
      </c>
      <c r="C66" s="51"/>
      <c r="D66" s="2"/>
      <c r="E66" s="2"/>
      <c r="F66" s="53"/>
      <c r="G66" s="356"/>
      <c r="H66" s="599"/>
      <c r="I66" s="2"/>
      <c r="J66" s="455"/>
      <c r="K66" s="259">
        <v>108</v>
      </c>
      <c r="L66" s="90"/>
      <c r="M66" s="90">
        <v>108</v>
      </c>
      <c r="N66" s="344"/>
      <c r="O66" s="340"/>
      <c r="P66" s="340"/>
      <c r="Q66" s="341">
        <v>108</v>
      </c>
      <c r="R66" s="340"/>
      <c r="S66" s="475"/>
      <c r="T66" s="342"/>
      <c r="U66" s="343"/>
      <c r="V66" s="412"/>
      <c r="W66" s="412"/>
      <c r="X66" s="343"/>
      <c r="Y66" s="343">
        <v>108</v>
      </c>
      <c r="Z66" s="343"/>
      <c r="AA66" s="1"/>
    </row>
    <row r="67" spans="1:27" s="235" customFormat="1" ht="39.75" customHeight="1">
      <c r="A67" s="384" t="s">
        <v>116</v>
      </c>
      <c r="B67" s="431" t="s">
        <v>425</v>
      </c>
      <c r="C67" s="293"/>
      <c r="D67" s="294"/>
      <c r="E67" s="294"/>
      <c r="F67" s="294"/>
      <c r="G67" s="294"/>
      <c r="H67" s="294"/>
      <c r="I67" s="352"/>
      <c r="J67" s="450"/>
      <c r="K67" s="320">
        <f>SUM(K68:K73)</f>
        <v>600</v>
      </c>
      <c r="L67" s="298">
        <f>SUM(L68:L73)</f>
        <v>38</v>
      </c>
      <c r="M67" s="298">
        <f>SUM(M69:M73)</f>
        <v>524</v>
      </c>
      <c r="N67" s="298">
        <f>SUM(N68:N73)</f>
        <v>218</v>
      </c>
      <c r="O67" s="298">
        <f>SUM(O68:O73)</f>
        <v>96</v>
      </c>
      <c r="P67" s="298">
        <f>SUM(P69:P73)</f>
        <v>30</v>
      </c>
      <c r="Q67" s="298">
        <f>SUM(Q68:Q73)</f>
        <v>180</v>
      </c>
      <c r="R67" s="298">
        <f>SUM(R68:R73)</f>
        <v>12</v>
      </c>
      <c r="S67" s="472">
        <f>SUM(S68:S73)</f>
        <v>26</v>
      </c>
      <c r="T67" s="320">
        <f aca="true" t="shared" si="6" ref="T67:AA67">SUM(T69:T73)</f>
        <v>0</v>
      </c>
      <c r="U67" s="298">
        <f t="shared" si="6"/>
        <v>0</v>
      </c>
      <c r="V67" s="298">
        <f t="shared" si="6"/>
        <v>0</v>
      </c>
      <c r="W67" s="298">
        <f t="shared" si="6"/>
        <v>0</v>
      </c>
      <c r="X67" s="298">
        <f t="shared" si="6"/>
        <v>0</v>
      </c>
      <c r="Y67" s="298">
        <f t="shared" si="6"/>
        <v>230</v>
      </c>
      <c r="Z67" s="298">
        <f t="shared" si="6"/>
        <v>294</v>
      </c>
      <c r="AA67" s="301">
        <f t="shared" si="6"/>
        <v>0</v>
      </c>
    </row>
    <row r="68" spans="1:27" s="399" customFormat="1" ht="18" customHeight="1">
      <c r="A68" s="400"/>
      <c r="B68" s="432" t="s">
        <v>71</v>
      </c>
      <c r="C68" s="391"/>
      <c r="D68" s="392"/>
      <c r="E68" s="392"/>
      <c r="F68" s="392"/>
      <c r="G68" s="392"/>
      <c r="H68" s="392"/>
      <c r="I68" s="394" t="s">
        <v>456</v>
      </c>
      <c r="J68" s="456"/>
      <c r="K68" s="401">
        <v>30</v>
      </c>
      <c r="L68" s="397"/>
      <c r="M68" s="397"/>
      <c r="N68" s="397"/>
      <c r="O68" s="397"/>
      <c r="P68" s="397"/>
      <c r="Q68" s="397"/>
      <c r="R68" s="397">
        <v>10</v>
      </c>
      <c r="S68" s="473">
        <v>20</v>
      </c>
      <c r="T68" s="396"/>
      <c r="U68" s="397"/>
      <c r="V68" s="397"/>
      <c r="W68" s="397"/>
      <c r="X68" s="397"/>
      <c r="Y68" s="397"/>
      <c r="Z68" s="397"/>
      <c r="AA68" s="398"/>
    </row>
    <row r="69" spans="1:27" s="7" customFormat="1" ht="25.5" customHeight="1">
      <c r="A69" s="286" t="s">
        <v>215</v>
      </c>
      <c r="B69" s="427" t="s">
        <v>426</v>
      </c>
      <c r="C69" s="114"/>
      <c r="D69" s="8"/>
      <c r="E69" s="8"/>
      <c r="F69" s="8"/>
      <c r="G69" s="8"/>
      <c r="H69" s="121" t="s">
        <v>167</v>
      </c>
      <c r="I69" s="121"/>
      <c r="J69" s="420"/>
      <c r="K69" s="217">
        <v>82</v>
      </c>
      <c r="L69" s="90">
        <v>10</v>
      </c>
      <c r="M69" s="123">
        <v>72</v>
      </c>
      <c r="N69" s="90">
        <v>50</v>
      </c>
      <c r="O69" s="90">
        <v>22</v>
      </c>
      <c r="P69" s="218"/>
      <c r="Q69" s="218"/>
      <c r="R69" s="90"/>
      <c r="S69" s="466"/>
      <c r="T69" s="219"/>
      <c r="U69" s="75"/>
      <c r="V69" s="413"/>
      <c r="W69" s="413"/>
      <c r="X69" s="90"/>
      <c r="Y69" s="90">
        <v>72</v>
      </c>
      <c r="Z69" s="90"/>
      <c r="AA69" s="1"/>
    </row>
    <row r="70" spans="1:27" s="5" customFormat="1" ht="27" customHeight="1">
      <c r="A70" s="286" t="s">
        <v>216</v>
      </c>
      <c r="B70" s="433" t="s">
        <v>427</v>
      </c>
      <c r="C70" s="51"/>
      <c r="D70" s="2"/>
      <c r="E70" s="2"/>
      <c r="F70" s="4"/>
      <c r="G70" s="2"/>
      <c r="H70" s="2"/>
      <c r="I70" s="121" t="s">
        <v>166</v>
      </c>
      <c r="J70" s="453"/>
      <c r="K70" s="217">
        <v>214</v>
      </c>
      <c r="L70" s="90">
        <v>20</v>
      </c>
      <c r="M70" s="90">
        <v>186</v>
      </c>
      <c r="N70" s="90">
        <v>108</v>
      </c>
      <c r="O70" s="37">
        <v>48</v>
      </c>
      <c r="P70" s="37">
        <v>30</v>
      </c>
      <c r="Q70" s="37"/>
      <c r="R70" s="37">
        <v>2</v>
      </c>
      <c r="S70" s="468">
        <v>6</v>
      </c>
      <c r="T70" s="219"/>
      <c r="U70" s="75"/>
      <c r="V70" s="412"/>
      <c r="W70" s="412"/>
      <c r="X70" s="75"/>
      <c r="Y70" s="75">
        <v>72</v>
      </c>
      <c r="Z70" s="75">
        <v>114</v>
      </c>
      <c r="AA70" s="4"/>
    </row>
    <row r="71" spans="1:27" s="5" customFormat="1" ht="14.25" customHeight="1">
      <c r="A71" s="286" t="s">
        <v>374</v>
      </c>
      <c r="B71" s="433" t="s">
        <v>428</v>
      </c>
      <c r="C71" s="51"/>
      <c r="D71" s="2"/>
      <c r="E71" s="2"/>
      <c r="F71" s="2"/>
      <c r="G71" s="53"/>
      <c r="H71" s="511" t="s">
        <v>166</v>
      </c>
      <c r="I71" s="53"/>
      <c r="J71" s="444"/>
      <c r="K71" s="217">
        <v>94</v>
      </c>
      <c r="L71" s="90">
        <v>8</v>
      </c>
      <c r="M71" s="90">
        <v>86</v>
      </c>
      <c r="N71" s="90">
        <v>60</v>
      </c>
      <c r="O71" s="37">
        <v>26</v>
      </c>
      <c r="P71" s="37"/>
      <c r="Q71" s="37"/>
      <c r="R71" s="37"/>
      <c r="S71" s="468"/>
      <c r="T71" s="219"/>
      <c r="U71" s="75"/>
      <c r="V71" s="412"/>
      <c r="W71" s="412"/>
      <c r="X71" s="75"/>
      <c r="Y71" s="75">
        <v>86</v>
      </c>
      <c r="Z71" s="75"/>
      <c r="AA71" s="4"/>
    </row>
    <row r="72" spans="1:27" s="5" customFormat="1" ht="12.75" customHeight="1">
      <c r="A72" s="286" t="s">
        <v>429</v>
      </c>
      <c r="B72" s="430" t="s">
        <v>86</v>
      </c>
      <c r="C72" s="51"/>
      <c r="D72" s="2"/>
      <c r="E72" s="2"/>
      <c r="F72" s="2"/>
      <c r="G72" s="2"/>
      <c r="H72" s="358"/>
      <c r="I72" s="600" t="s">
        <v>457</v>
      </c>
      <c r="J72" s="457"/>
      <c r="K72" s="217">
        <v>72</v>
      </c>
      <c r="L72" s="90"/>
      <c r="M72" s="90">
        <v>72</v>
      </c>
      <c r="N72" s="339"/>
      <c r="O72" s="340"/>
      <c r="P72" s="340"/>
      <c r="Q72" s="341">
        <v>72</v>
      </c>
      <c r="R72" s="340"/>
      <c r="S72" s="475"/>
      <c r="T72" s="342"/>
      <c r="U72" s="343"/>
      <c r="V72" s="412"/>
      <c r="W72" s="412"/>
      <c r="X72" s="343"/>
      <c r="Y72" s="343"/>
      <c r="Z72" s="343">
        <v>72</v>
      </c>
      <c r="AA72" s="291"/>
    </row>
    <row r="73" spans="1:27" s="235" customFormat="1" ht="12" customHeight="1">
      <c r="A73" s="286" t="s">
        <v>118</v>
      </c>
      <c r="B73" s="434" t="s">
        <v>87</v>
      </c>
      <c r="C73" s="288"/>
      <c r="D73" s="289"/>
      <c r="E73" s="289"/>
      <c r="F73" s="289"/>
      <c r="G73" s="289"/>
      <c r="H73" s="358"/>
      <c r="I73" s="601"/>
      <c r="J73" s="458"/>
      <c r="K73" s="440">
        <v>108</v>
      </c>
      <c r="L73" s="349"/>
      <c r="M73" s="349">
        <v>108</v>
      </c>
      <c r="N73" s="290"/>
      <c r="O73" s="290"/>
      <c r="P73" s="290"/>
      <c r="Q73" s="349">
        <v>108</v>
      </c>
      <c r="R73" s="290"/>
      <c r="S73" s="476"/>
      <c r="T73" s="381"/>
      <c r="U73" s="290"/>
      <c r="V73" s="414"/>
      <c r="W73" s="414"/>
      <c r="X73" s="290"/>
      <c r="Y73" s="290"/>
      <c r="Z73" s="349">
        <v>108</v>
      </c>
      <c r="AA73" s="291"/>
    </row>
    <row r="74" spans="1:27" s="7" customFormat="1" ht="26.25" customHeight="1">
      <c r="A74" s="292" t="s">
        <v>119</v>
      </c>
      <c r="B74" s="435" t="s">
        <v>430</v>
      </c>
      <c r="C74" s="293"/>
      <c r="D74" s="294"/>
      <c r="E74" s="294"/>
      <c r="F74" s="294"/>
      <c r="G74" s="294"/>
      <c r="H74" s="295"/>
      <c r="I74" s="295"/>
      <c r="J74" s="450"/>
      <c r="K74" s="297">
        <f>SUM(K75:K80)</f>
        <v>328</v>
      </c>
      <c r="L74" s="296">
        <f>SUM(L75:L80)</f>
        <v>22</v>
      </c>
      <c r="M74" s="298">
        <f>SUM(M76:M80)</f>
        <v>278</v>
      </c>
      <c r="N74" s="296">
        <f aca="true" t="shared" si="7" ref="N74:S74">SUM(N75:N80)</f>
        <v>112</v>
      </c>
      <c r="O74" s="296">
        <f t="shared" si="7"/>
        <v>58</v>
      </c>
      <c r="P74" s="296">
        <f t="shared" si="7"/>
        <v>0</v>
      </c>
      <c r="Q74" s="296">
        <f t="shared" si="7"/>
        <v>108</v>
      </c>
      <c r="R74" s="296">
        <f t="shared" si="7"/>
        <v>10</v>
      </c>
      <c r="S74" s="477">
        <f t="shared" si="7"/>
        <v>18</v>
      </c>
      <c r="T74" s="299">
        <f aca="true" t="shared" si="8" ref="T74:AA74">SUM(T76:T80)</f>
        <v>0</v>
      </c>
      <c r="U74" s="300">
        <f t="shared" si="8"/>
        <v>0</v>
      </c>
      <c r="V74" s="296">
        <f t="shared" si="8"/>
        <v>0</v>
      </c>
      <c r="W74" s="296">
        <f t="shared" si="8"/>
        <v>0</v>
      </c>
      <c r="X74" s="296">
        <f t="shared" si="8"/>
        <v>0</v>
      </c>
      <c r="Y74" s="296">
        <f t="shared" si="8"/>
        <v>116</v>
      </c>
      <c r="Z74" s="296">
        <f t="shared" si="8"/>
        <v>30</v>
      </c>
      <c r="AA74" s="301">
        <f t="shared" si="8"/>
        <v>132</v>
      </c>
    </row>
    <row r="75" spans="1:27" s="399" customFormat="1" ht="18" customHeight="1">
      <c r="A75" s="400"/>
      <c r="B75" s="429" t="s">
        <v>71</v>
      </c>
      <c r="C75" s="391"/>
      <c r="D75" s="392"/>
      <c r="E75" s="392"/>
      <c r="F75" s="392"/>
      <c r="G75" s="392"/>
      <c r="H75" s="392"/>
      <c r="I75" s="394"/>
      <c r="J75" s="448" t="s">
        <v>456</v>
      </c>
      <c r="K75" s="401">
        <v>28</v>
      </c>
      <c r="L75" s="397"/>
      <c r="M75" s="397"/>
      <c r="N75" s="397"/>
      <c r="O75" s="397"/>
      <c r="P75" s="397"/>
      <c r="Q75" s="397"/>
      <c r="R75" s="397">
        <v>10</v>
      </c>
      <c r="S75" s="473">
        <v>18</v>
      </c>
      <c r="T75" s="396"/>
      <c r="U75" s="397"/>
      <c r="V75" s="397"/>
      <c r="W75" s="397"/>
      <c r="X75" s="397"/>
      <c r="Y75" s="397"/>
      <c r="Z75" s="397"/>
      <c r="AA75" s="398"/>
    </row>
    <row r="76" spans="1:27" s="5" customFormat="1" ht="15" customHeight="1">
      <c r="A76" s="286" t="s">
        <v>217</v>
      </c>
      <c r="B76" s="433" t="s">
        <v>431</v>
      </c>
      <c r="C76" s="51"/>
      <c r="D76" s="2"/>
      <c r="E76" s="2"/>
      <c r="F76" s="2"/>
      <c r="G76" s="2"/>
      <c r="H76" s="355" t="s">
        <v>166</v>
      </c>
      <c r="I76" s="2"/>
      <c r="J76" s="459"/>
      <c r="K76" s="217">
        <v>70</v>
      </c>
      <c r="L76" s="90">
        <v>10</v>
      </c>
      <c r="M76" s="90">
        <v>60</v>
      </c>
      <c r="N76" s="90">
        <v>40</v>
      </c>
      <c r="O76" s="37">
        <v>20</v>
      </c>
      <c r="P76" s="37"/>
      <c r="Q76" s="37"/>
      <c r="R76" s="37"/>
      <c r="S76" s="468"/>
      <c r="T76" s="219"/>
      <c r="U76" s="75"/>
      <c r="V76" s="412"/>
      <c r="W76" s="412"/>
      <c r="X76" s="75"/>
      <c r="Y76" s="75">
        <v>60</v>
      </c>
      <c r="Z76" s="75"/>
      <c r="AA76" s="37"/>
    </row>
    <row r="77" spans="1:27" s="5" customFormat="1" ht="15" customHeight="1">
      <c r="A77" s="286" t="s">
        <v>432</v>
      </c>
      <c r="B77" s="433" t="s">
        <v>433</v>
      </c>
      <c r="C77" s="51"/>
      <c r="D77" s="2"/>
      <c r="E77" s="2"/>
      <c r="F77" s="2"/>
      <c r="G77" s="2"/>
      <c r="H77" s="2"/>
      <c r="I77" s="2"/>
      <c r="J77" s="419" t="s">
        <v>167</v>
      </c>
      <c r="K77" s="495">
        <v>60</v>
      </c>
      <c r="L77" s="90">
        <v>6</v>
      </c>
      <c r="M77" s="90">
        <v>54</v>
      </c>
      <c r="N77" s="291">
        <v>36</v>
      </c>
      <c r="O77" s="340">
        <v>18</v>
      </c>
      <c r="P77" s="340"/>
      <c r="Q77" s="341"/>
      <c r="R77" s="340"/>
      <c r="S77" s="475"/>
      <c r="T77" s="342"/>
      <c r="U77" s="343"/>
      <c r="V77" s="412"/>
      <c r="W77" s="412"/>
      <c r="X77" s="343"/>
      <c r="Y77" s="343"/>
      <c r="Z77" s="343">
        <v>30</v>
      </c>
      <c r="AA77" s="1">
        <v>24</v>
      </c>
    </row>
    <row r="78" spans="1:27" s="5" customFormat="1" ht="24" customHeight="1">
      <c r="A78" s="286" t="s">
        <v>434</v>
      </c>
      <c r="B78" s="433" t="s">
        <v>435</v>
      </c>
      <c r="C78" s="51"/>
      <c r="D78" s="2"/>
      <c r="E78" s="2"/>
      <c r="F78" s="2"/>
      <c r="G78" s="2"/>
      <c r="H78" s="494" t="s">
        <v>167</v>
      </c>
      <c r="I78" s="2"/>
      <c r="J78" s="443"/>
      <c r="K78" s="217">
        <v>62</v>
      </c>
      <c r="L78" s="90">
        <v>6</v>
      </c>
      <c r="M78" s="90">
        <v>56</v>
      </c>
      <c r="N78" s="340">
        <v>36</v>
      </c>
      <c r="O78" s="340">
        <v>20</v>
      </c>
      <c r="P78" s="340"/>
      <c r="Q78" s="341"/>
      <c r="R78" s="340"/>
      <c r="S78" s="475"/>
      <c r="T78" s="342"/>
      <c r="U78" s="343"/>
      <c r="V78" s="412"/>
      <c r="W78" s="412"/>
      <c r="X78" s="343"/>
      <c r="Y78" s="343">
        <v>56</v>
      </c>
      <c r="Z78" s="343"/>
      <c r="AA78" s="37"/>
    </row>
    <row r="79" spans="1:27" s="5" customFormat="1" ht="12.75" customHeight="1">
      <c r="A79" s="286" t="s">
        <v>436</v>
      </c>
      <c r="B79" s="434" t="s">
        <v>86</v>
      </c>
      <c r="C79" s="51"/>
      <c r="D79" s="2"/>
      <c r="E79" s="2"/>
      <c r="F79" s="2"/>
      <c r="G79" s="2"/>
      <c r="H79" s="2"/>
      <c r="I79" s="2"/>
      <c r="J79" s="602" t="s">
        <v>457</v>
      </c>
      <c r="K79" s="217">
        <v>36</v>
      </c>
      <c r="L79" s="90"/>
      <c r="M79" s="90">
        <v>36</v>
      </c>
      <c r="N79" s="339"/>
      <c r="O79" s="340"/>
      <c r="P79" s="340"/>
      <c r="Q79" s="341">
        <v>36</v>
      </c>
      <c r="R79" s="340"/>
      <c r="S79" s="475"/>
      <c r="T79" s="342"/>
      <c r="U79" s="343"/>
      <c r="V79" s="412"/>
      <c r="W79" s="412"/>
      <c r="X79" s="343"/>
      <c r="Y79" s="343"/>
      <c r="Z79" s="343"/>
      <c r="AA79" s="1">
        <v>36</v>
      </c>
    </row>
    <row r="80" spans="1:27" s="5" customFormat="1" ht="12.75" customHeight="1">
      <c r="A80" s="286" t="s">
        <v>121</v>
      </c>
      <c r="B80" s="434" t="s">
        <v>87</v>
      </c>
      <c r="C80" s="51"/>
      <c r="D80" s="2"/>
      <c r="E80" s="2"/>
      <c r="F80" s="2"/>
      <c r="G80" s="2"/>
      <c r="H80" s="2"/>
      <c r="I80" s="2"/>
      <c r="J80" s="603"/>
      <c r="K80" s="217">
        <v>72</v>
      </c>
      <c r="L80" s="90"/>
      <c r="M80" s="90">
        <v>72</v>
      </c>
      <c r="N80" s="339"/>
      <c r="O80" s="340"/>
      <c r="P80" s="340"/>
      <c r="Q80" s="341">
        <v>72</v>
      </c>
      <c r="R80" s="340"/>
      <c r="S80" s="475"/>
      <c r="T80" s="342"/>
      <c r="U80" s="343"/>
      <c r="V80" s="412"/>
      <c r="W80" s="412"/>
      <c r="X80" s="343"/>
      <c r="Y80" s="343"/>
      <c r="Z80" s="343"/>
      <c r="AA80" s="1">
        <v>72</v>
      </c>
    </row>
    <row r="81" spans="1:27" s="5" customFormat="1" ht="27" customHeight="1">
      <c r="A81" s="292" t="s">
        <v>437</v>
      </c>
      <c r="B81" s="435" t="s">
        <v>438</v>
      </c>
      <c r="C81" s="293"/>
      <c r="D81" s="294"/>
      <c r="E81" s="294"/>
      <c r="F81" s="294"/>
      <c r="G81" s="294"/>
      <c r="H81" s="294"/>
      <c r="I81" s="294"/>
      <c r="J81" s="447"/>
      <c r="K81" s="297">
        <f>SUM(K82:K85)</f>
        <v>320</v>
      </c>
      <c r="L81" s="296">
        <f>SUM(L82:L85)</f>
        <v>36</v>
      </c>
      <c r="M81" s="296">
        <f>SUM(M83:M85)</f>
        <v>248</v>
      </c>
      <c r="N81" s="301">
        <f>SUM(N83:N85)</f>
        <v>112</v>
      </c>
      <c r="O81" s="301">
        <f>SUM(O83:O85)</f>
        <v>44</v>
      </c>
      <c r="P81" s="301">
        <f>SUM(P83:P85)</f>
        <v>20</v>
      </c>
      <c r="Q81" s="302">
        <f>SUM(Q83:Q85)</f>
        <v>72</v>
      </c>
      <c r="R81" s="301">
        <f>SUM(R82:R85)</f>
        <v>12</v>
      </c>
      <c r="S81" s="478">
        <f>SUM(S82:S85)</f>
        <v>24</v>
      </c>
      <c r="T81" s="299">
        <f aca="true" t="shared" si="9" ref="T81:AA81">SUM(T83:T85)</f>
        <v>0</v>
      </c>
      <c r="U81" s="300">
        <f t="shared" si="9"/>
        <v>0</v>
      </c>
      <c r="V81" s="300">
        <f t="shared" si="9"/>
        <v>0</v>
      </c>
      <c r="W81" s="300">
        <f t="shared" si="9"/>
        <v>0</v>
      </c>
      <c r="X81" s="300">
        <f t="shared" si="9"/>
        <v>0</v>
      </c>
      <c r="Y81" s="300">
        <f t="shared" si="9"/>
        <v>0</v>
      </c>
      <c r="Z81" s="300">
        <f t="shared" si="9"/>
        <v>120</v>
      </c>
      <c r="AA81" s="301">
        <f t="shared" si="9"/>
        <v>128</v>
      </c>
    </row>
    <row r="82" spans="1:27" s="363" customFormat="1" ht="19.5" customHeight="1">
      <c r="A82" s="402"/>
      <c r="B82" s="429" t="s">
        <v>71</v>
      </c>
      <c r="C82" s="391"/>
      <c r="D82" s="392"/>
      <c r="E82" s="392"/>
      <c r="F82" s="392"/>
      <c r="G82" s="392"/>
      <c r="H82" s="392"/>
      <c r="I82" s="392"/>
      <c r="J82" s="448" t="s">
        <v>456</v>
      </c>
      <c r="K82" s="401">
        <v>28</v>
      </c>
      <c r="L82" s="403"/>
      <c r="M82" s="403"/>
      <c r="N82" s="398"/>
      <c r="O82" s="398"/>
      <c r="P82" s="398"/>
      <c r="Q82" s="404"/>
      <c r="R82" s="398">
        <v>10</v>
      </c>
      <c r="S82" s="479">
        <v>18</v>
      </c>
      <c r="T82" s="405"/>
      <c r="U82" s="406"/>
      <c r="V82" s="406"/>
      <c r="W82" s="406"/>
      <c r="X82" s="406"/>
      <c r="Y82" s="406"/>
      <c r="Z82" s="406"/>
      <c r="AA82" s="398"/>
    </row>
    <row r="83" spans="1:27" s="5" customFormat="1" ht="13.5" customHeight="1">
      <c r="A83" s="286" t="s">
        <v>439</v>
      </c>
      <c r="B83" s="434" t="s">
        <v>440</v>
      </c>
      <c r="C83" s="51"/>
      <c r="D83" s="2"/>
      <c r="E83" s="2"/>
      <c r="F83" s="2"/>
      <c r="G83" s="2"/>
      <c r="H83" s="2"/>
      <c r="I83" s="2"/>
      <c r="J83" s="449" t="s">
        <v>167</v>
      </c>
      <c r="K83" s="217">
        <v>112</v>
      </c>
      <c r="L83" s="90">
        <v>16</v>
      </c>
      <c r="M83" s="90">
        <v>96</v>
      </c>
      <c r="N83" s="291">
        <v>72</v>
      </c>
      <c r="O83" s="340">
        <v>24</v>
      </c>
      <c r="P83" s="340"/>
      <c r="Q83" s="341"/>
      <c r="R83" s="340"/>
      <c r="S83" s="480"/>
      <c r="T83" s="342"/>
      <c r="U83" s="343"/>
      <c r="V83" s="412"/>
      <c r="W83" s="412"/>
      <c r="X83" s="343"/>
      <c r="Y83" s="343"/>
      <c r="Z83" s="343">
        <v>40</v>
      </c>
      <c r="AA83" s="1">
        <v>56</v>
      </c>
    </row>
    <row r="84" spans="1:27" s="5" customFormat="1" ht="12.75" customHeight="1">
      <c r="A84" s="286" t="s">
        <v>441</v>
      </c>
      <c r="B84" s="434" t="s">
        <v>442</v>
      </c>
      <c r="C84" s="51"/>
      <c r="D84" s="2"/>
      <c r="E84" s="2"/>
      <c r="F84" s="2"/>
      <c r="G84" s="2"/>
      <c r="H84" s="2"/>
      <c r="I84" s="2" t="s">
        <v>166</v>
      </c>
      <c r="J84" s="449"/>
      <c r="K84" s="217">
        <v>108</v>
      </c>
      <c r="L84" s="90">
        <v>20</v>
      </c>
      <c r="M84" s="90">
        <v>80</v>
      </c>
      <c r="N84" s="291">
        <v>40</v>
      </c>
      <c r="O84" s="340">
        <v>20</v>
      </c>
      <c r="P84" s="340">
        <v>20</v>
      </c>
      <c r="Q84" s="341"/>
      <c r="R84" s="340">
        <v>2</v>
      </c>
      <c r="S84" s="480">
        <v>6</v>
      </c>
      <c r="T84" s="342"/>
      <c r="U84" s="343"/>
      <c r="V84" s="412"/>
      <c r="W84" s="412"/>
      <c r="X84" s="343"/>
      <c r="Y84" s="343"/>
      <c r="Z84" s="343">
        <v>80</v>
      </c>
      <c r="AA84" s="1"/>
    </row>
    <row r="85" spans="1:27" s="5" customFormat="1" ht="12.75" customHeight="1">
      <c r="A85" s="286" t="s">
        <v>124</v>
      </c>
      <c r="B85" s="434" t="s">
        <v>87</v>
      </c>
      <c r="C85" s="51"/>
      <c r="D85" s="2"/>
      <c r="E85" s="2"/>
      <c r="F85" s="2"/>
      <c r="G85" s="2"/>
      <c r="H85" s="2"/>
      <c r="I85" s="2"/>
      <c r="J85" s="446" t="s">
        <v>167</v>
      </c>
      <c r="K85" s="217">
        <v>72</v>
      </c>
      <c r="L85" s="90"/>
      <c r="M85" s="90">
        <v>72</v>
      </c>
      <c r="N85" s="339"/>
      <c r="O85" s="340"/>
      <c r="P85" s="340"/>
      <c r="Q85" s="341">
        <v>72</v>
      </c>
      <c r="R85" s="340"/>
      <c r="S85" s="480"/>
      <c r="T85" s="342"/>
      <c r="U85" s="343"/>
      <c r="V85" s="412"/>
      <c r="W85" s="412"/>
      <c r="X85" s="343"/>
      <c r="Y85" s="343"/>
      <c r="Z85" s="343"/>
      <c r="AA85" s="1">
        <v>72</v>
      </c>
    </row>
    <row r="86" spans="1:27" s="5" customFormat="1" ht="24.75" customHeight="1">
      <c r="A86" s="292" t="s">
        <v>218</v>
      </c>
      <c r="B86" s="437" t="s">
        <v>443</v>
      </c>
      <c r="C86" s="293"/>
      <c r="D86" s="294"/>
      <c r="E86" s="294"/>
      <c r="F86" s="352"/>
      <c r="G86" s="294"/>
      <c r="H86" s="294"/>
      <c r="I86" s="294"/>
      <c r="J86" s="441"/>
      <c r="K86" s="297">
        <f>SUM(K87:K90)</f>
        <v>370</v>
      </c>
      <c r="L86" s="296">
        <f aca="true" t="shared" si="10" ref="L86:Q86">SUM(L88:L90)</f>
        <v>20</v>
      </c>
      <c r="M86" s="296">
        <f t="shared" si="10"/>
        <v>314</v>
      </c>
      <c r="N86" s="301">
        <f t="shared" si="10"/>
        <v>52</v>
      </c>
      <c r="O86" s="301">
        <f t="shared" si="10"/>
        <v>82</v>
      </c>
      <c r="P86" s="301">
        <f t="shared" si="10"/>
        <v>0</v>
      </c>
      <c r="Q86" s="302">
        <f t="shared" si="10"/>
        <v>180</v>
      </c>
      <c r="R86" s="301">
        <f>SUM(R87:R91)</f>
        <v>12</v>
      </c>
      <c r="S86" s="478">
        <f>SUM(S87:S90)</f>
        <v>24</v>
      </c>
      <c r="T86" s="299">
        <f aca="true" t="shared" si="11" ref="T86:AA86">SUM(T88:T90)</f>
        <v>0</v>
      </c>
      <c r="U86" s="300">
        <f t="shared" si="11"/>
        <v>0</v>
      </c>
      <c r="V86" s="507">
        <f t="shared" si="11"/>
        <v>36</v>
      </c>
      <c r="W86" s="300">
        <f>SUM(W87:W91)</f>
        <v>278</v>
      </c>
      <c r="X86" s="300">
        <f t="shared" si="11"/>
        <v>0</v>
      </c>
      <c r="Y86" s="300">
        <f t="shared" si="11"/>
        <v>0</v>
      </c>
      <c r="Z86" s="300">
        <f t="shared" si="11"/>
        <v>0</v>
      </c>
      <c r="AA86" s="301">
        <f t="shared" si="11"/>
        <v>0</v>
      </c>
    </row>
    <row r="87" spans="1:27" s="363" customFormat="1" ht="18.75" customHeight="1">
      <c r="A87" s="407"/>
      <c r="B87" s="429" t="s">
        <v>71</v>
      </c>
      <c r="C87" s="362"/>
      <c r="D87" s="392"/>
      <c r="E87" s="392"/>
      <c r="F87" s="394" t="s">
        <v>456</v>
      </c>
      <c r="G87" s="392"/>
      <c r="H87" s="392"/>
      <c r="I87" s="392"/>
      <c r="J87" s="442"/>
      <c r="K87" s="401">
        <v>28</v>
      </c>
      <c r="L87" s="403"/>
      <c r="M87" s="403"/>
      <c r="N87" s="393"/>
      <c r="O87" s="398"/>
      <c r="P87" s="398"/>
      <c r="Q87" s="404"/>
      <c r="R87" s="398">
        <v>10</v>
      </c>
      <c r="S87" s="479">
        <v>18</v>
      </c>
      <c r="T87" s="405"/>
      <c r="U87" s="406"/>
      <c r="V87" s="406"/>
      <c r="W87" s="406"/>
      <c r="X87" s="406"/>
      <c r="Y87" s="406"/>
      <c r="Z87" s="406"/>
      <c r="AA87" s="408"/>
    </row>
    <row r="88" spans="1:27" s="5" customFormat="1" ht="24.75" customHeight="1">
      <c r="A88" s="286" t="s">
        <v>444</v>
      </c>
      <c r="B88" s="493" t="s">
        <v>445</v>
      </c>
      <c r="C88" s="51"/>
      <c r="D88" s="2"/>
      <c r="E88" s="2"/>
      <c r="F88" s="121" t="s">
        <v>166</v>
      </c>
      <c r="G88" s="2"/>
      <c r="H88" s="2"/>
      <c r="I88" s="2"/>
      <c r="J88" s="443"/>
      <c r="K88" s="217">
        <v>162</v>
      </c>
      <c r="L88" s="90">
        <v>20</v>
      </c>
      <c r="M88" s="90">
        <v>134</v>
      </c>
      <c r="N88" s="340">
        <v>52</v>
      </c>
      <c r="O88" s="340">
        <v>82</v>
      </c>
      <c r="P88" s="340"/>
      <c r="Q88" s="341"/>
      <c r="R88" s="340">
        <v>2</v>
      </c>
      <c r="S88" s="480">
        <v>6</v>
      </c>
      <c r="T88" s="342"/>
      <c r="U88" s="343"/>
      <c r="V88" s="412">
        <v>36</v>
      </c>
      <c r="W88" s="412">
        <v>98</v>
      </c>
      <c r="X88" s="343"/>
      <c r="Y88" s="343"/>
      <c r="Z88" s="343"/>
      <c r="AA88" s="1"/>
    </row>
    <row r="89" spans="1:27" s="5" customFormat="1" ht="12.75" customHeight="1">
      <c r="A89" s="286" t="s">
        <v>73</v>
      </c>
      <c r="B89" s="434" t="s">
        <v>86</v>
      </c>
      <c r="C89" s="51"/>
      <c r="D89" s="2"/>
      <c r="E89" s="2"/>
      <c r="F89" s="596" t="s">
        <v>457</v>
      </c>
      <c r="G89" s="2"/>
      <c r="H89" s="2"/>
      <c r="I89" s="2"/>
      <c r="J89" s="443"/>
      <c r="K89" s="217">
        <v>72</v>
      </c>
      <c r="L89" s="90"/>
      <c r="M89" s="90">
        <v>72</v>
      </c>
      <c r="N89" s="339"/>
      <c r="O89" s="340"/>
      <c r="P89" s="340"/>
      <c r="Q89" s="341">
        <v>72</v>
      </c>
      <c r="R89" s="340"/>
      <c r="S89" s="480"/>
      <c r="T89" s="342"/>
      <c r="U89" s="343"/>
      <c r="V89" s="412"/>
      <c r="W89" s="412">
        <v>72</v>
      </c>
      <c r="X89" s="343"/>
      <c r="Y89" s="343"/>
      <c r="Z89" s="343"/>
      <c r="AA89" s="1"/>
    </row>
    <row r="90" spans="1:27" s="5" customFormat="1" ht="12.75" customHeight="1">
      <c r="A90" s="287" t="s">
        <v>446</v>
      </c>
      <c r="B90" s="434" t="s">
        <v>87</v>
      </c>
      <c r="C90" s="51"/>
      <c r="D90" s="2"/>
      <c r="E90" s="2"/>
      <c r="F90" s="597"/>
      <c r="G90" s="2"/>
      <c r="H90" s="2"/>
      <c r="I90" s="2"/>
      <c r="J90" s="443"/>
      <c r="K90" s="217">
        <v>108</v>
      </c>
      <c r="L90" s="90"/>
      <c r="M90" s="90">
        <v>108</v>
      </c>
      <c r="N90" s="339"/>
      <c r="O90" s="340"/>
      <c r="P90" s="340"/>
      <c r="Q90" s="341">
        <v>108</v>
      </c>
      <c r="R90" s="340"/>
      <c r="S90" s="480"/>
      <c r="T90" s="342"/>
      <c r="U90" s="343"/>
      <c r="V90" s="412"/>
      <c r="W90" s="412">
        <v>108</v>
      </c>
      <c r="X90" s="343"/>
      <c r="Y90" s="343"/>
      <c r="Z90" s="343"/>
      <c r="AA90" s="1"/>
    </row>
    <row r="91" spans="1:27" s="10" customFormat="1" ht="12.75" customHeight="1">
      <c r="A91" s="329" t="s">
        <v>125</v>
      </c>
      <c r="B91" s="438" t="s">
        <v>126</v>
      </c>
      <c r="C91" s="115"/>
      <c r="D91" s="13"/>
      <c r="E91" s="13"/>
      <c r="F91" s="13"/>
      <c r="G91" s="13"/>
      <c r="H91" s="13"/>
      <c r="I91" s="13"/>
      <c r="J91" s="444" t="s">
        <v>167</v>
      </c>
      <c r="K91" s="353">
        <v>144</v>
      </c>
      <c r="L91" s="90"/>
      <c r="M91" s="218">
        <v>144</v>
      </c>
      <c r="N91" s="98"/>
      <c r="O91" s="72"/>
      <c r="P91" s="37"/>
      <c r="Q91" s="37">
        <v>144</v>
      </c>
      <c r="R91" s="37"/>
      <c r="S91" s="481"/>
      <c r="T91" s="228"/>
      <c r="U91" s="37"/>
      <c r="V91" s="37"/>
      <c r="W91" s="37"/>
      <c r="X91" s="37"/>
      <c r="Y91" s="37"/>
      <c r="Z91" s="37"/>
      <c r="AA91" s="6">
        <v>144</v>
      </c>
    </row>
    <row r="92" spans="1:27" s="365" customFormat="1" ht="12.75" customHeight="1">
      <c r="A92" s="364"/>
      <c r="B92" s="439" t="s">
        <v>460</v>
      </c>
      <c r="C92" s="366"/>
      <c r="D92" s="367"/>
      <c r="E92" s="367"/>
      <c r="F92" s="368"/>
      <c r="G92" s="367"/>
      <c r="H92" s="367"/>
      <c r="I92" s="367"/>
      <c r="J92" s="445"/>
      <c r="K92" s="369">
        <f>SUM(K91,K59,K44,K40,K33,K18)</f>
        <v>5724</v>
      </c>
      <c r="L92" s="370">
        <f>SUM(L59,L44,L40,L33,L18)</f>
        <v>290</v>
      </c>
      <c r="M92" s="370">
        <f>SUM(M18,M33,M40,M44,M59,M91)</f>
        <v>5146</v>
      </c>
      <c r="N92" s="506">
        <f>SUM(N59,N44,N40,N33,N18)</f>
        <v>2266</v>
      </c>
      <c r="O92" s="371">
        <f>SUM(O59,O44,O40,O33,O18)</f>
        <v>1936</v>
      </c>
      <c r="P92" s="371">
        <f>SUM(P59,P44,P40,P33,P18)</f>
        <v>80</v>
      </c>
      <c r="Q92" s="371">
        <f>SUM(Q59,Q91)</f>
        <v>864</v>
      </c>
      <c r="R92" s="371">
        <f>SUM(R59,R44,R40,R33,R18)</f>
        <v>116</v>
      </c>
      <c r="S92" s="482">
        <f>SUM(S86,S81,S74,S67,S60,S44,S40,S33,S18)</f>
        <v>172</v>
      </c>
      <c r="T92" s="487">
        <f>SUM(T59,T44,T40,T33,T18)</f>
        <v>612</v>
      </c>
      <c r="U92" s="389">
        <f>SUM(U59,U44,U40,U33,U18)</f>
        <v>792</v>
      </c>
      <c r="V92" s="389">
        <f>SUM(V59,V44,V40,V33,V18)</f>
        <v>612</v>
      </c>
      <c r="W92" s="389">
        <f>SUM(W44,W59,W40,W33,W18)</f>
        <v>792</v>
      </c>
      <c r="X92" s="389">
        <v>578</v>
      </c>
      <c r="Y92" s="389">
        <f>SUM(Y59,Y44,Y40,Y33,Y18)</f>
        <v>748</v>
      </c>
      <c r="Z92" s="389">
        <f>SUM(Z86,Z81,Z74,Z67,Z60,Z44,Z40,Z33,Z18)</f>
        <v>576</v>
      </c>
      <c r="AA92" s="372">
        <f>SUM(AA91,AA59,AA44,AA40,AA33,AA18)</f>
        <v>436</v>
      </c>
    </row>
    <row r="93" spans="1:27" s="10" customFormat="1" ht="12.75" customHeight="1">
      <c r="A93" s="329" t="s">
        <v>127</v>
      </c>
      <c r="B93" s="438" t="s">
        <v>142</v>
      </c>
      <c r="C93" s="115"/>
      <c r="D93" s="13"/>
      <c r="E93" s="13"/>
      <c r="F93" s="13"/>
      <c r="G93" s="13"/>
      <c r="H93" s="119"/>
      <c r="I93" s="119"/>
      <c r="J93" s="438"/>
      <c r="K93" s="353">
        <v>216</v>
      </c>
      <c r="L93" s="90"/>
      <c r="M93" s="218"/>
      <c r="N93" s="98"/>
      <c r="O93" s="37"/>
      <c r="P93" s="37"/>
      <c r="Q93" s="37"/>
      <c r="R93" s="37"/>
      <c r="S93" s="481"/>
      <c r="T93" s="228"/>
      <c r="U93" s="37"/>
      <c r="V93" s="37"/>
      <c r="W93" s="37"/>
      <c r="X93" s="37"/>
      <c r="Y93" s="37"/>
      <c r="Z93" s="37"/>
      <c r="AA93" s="514">
        <v>216</v>
      </c>
    </row>
    <row r="94" spans="1:27" s="9" customFormat="1" ht="12.75" customHeight="1">
      <c r="A94" s="528" t="s">
        <v>472</v>
      </c>
      <c r="B94" s="529"/>
      <c r="C94" s="530"/>
      <c r="D94" s="530"/>
      <c r="E94" s="530"/>
      <c r="F94" s="530"/>
      <c r="G94" s="530"/>
      <c r="H94" s="530"/>
      <c r="I94" s="530"/>
      <c r="J94" s="531"/>
      <c r="K94" s="321">
        <f>SUM(K92,K93)</f>
        <v>5940</v>
      </c>
      <c r="L94" s="122"/>
      <c r="M94" s="122"/>
      <c r="N94" s="122"/>
      <c r="O94" s="122"/>
      <c r="P94" s="122"/>
      <c r="Q94" s="122"/>
      <c r="R94" s="122"/>
      <c r="S94" s="483"/>
      <c r="T94" s="237"/>
      <c r="U94" s="110"/>
      <c r="V94" s="110"/>
      <c r="W94" s="110"/>
      <c r="X94" s="110"/>
      <c r="Y94" s="110"/>
      <c r="Z94" s="110"/>
      <c r="AA94" s="279"/>
    </row>
    <row r="95" spans="1:27" s="9" customFormat="1" ht="12.75" customHeight="1" thickBot="1">
      <c r="A95" s="330"/>
      <c r="B95" s="436"/>
      <c r="C95" s="306"/>
      <c r="D95" s="306"/>
      <c r="E95" s="306"/>
      <c r="F95" s="307"/>
      <c r="G95" s="305"/>
      <c r="H95" s="305"/>
      <c r="I95" s="305"/>
      <c r="J95" s="436"/>
      <c r="K95" s="322"/>
      <c r="L95" s="308"/>
      <c r="M95" s="309"/>
      <c r="N95" s="310"/>
      <c r="O95" s="311"/>
      <c r="P95" s="311"/>
      <c r="Q95" s="312"/>
      <c r="R95" s="311"/>
      <c r="S95" s="484"/>
      <c r="T95" s="308"/>
      <c r="U95" s="313"/>
      <c r="V95" s="313"/>
      <c r="W95" s="313"/>
      <c r="X95" s="313"/>
      <c r="Y95" s="313"/>
      <c r="Z95" s="313"/>
      <c r="AA95" s="314"/>
    </row>
    <row r="96" spans="1:27" s="10" customFormat="1" ht="12.75" customHeight="1">
      <c r="A96" s="104"/>
      <c r="B96" s="104"/>
      <c r="C96" s="386"/>
      <c r="D96" s="104"/>
      <c r="E96" s="104"/>
      <c r="F96" s="104"/>
      <c r="G96" s="104"/>
      <c r="H96" s="104"/>
      <c r="I96" s="104"/>
      <c r="J96" s="104"/>
      <c r="K96" s="386"/>
      <c r="L96" s="106"/>
      <c r="M96" s="532" t="s">
        <v>128</v>
      </c>
      <c r="N96" s="537" t="s">
        <v>57</v>
      </c>
      <c r="O96" s="538"/>
      <c r="P96" s="538"/>
      <c r="Q96" s="538"/>
      <c r="R96" s="538"/>
      <c r="S96" s="539"/>
      <c r="T96" s="379">
        <v>612</v>
      </c>
      <c r="U96" s="304">
        <v>792</v>
      </c>
      <c r="V96" s="304">
        <v>612</v>
      </c>
      <c r="W96" s="304">
        <v>612</v>
      </c>
      <c r="X96" s="304">
        <v>542</v>
      </c>
      <c r="Y96" s="304">
        <v>684</v>
      </c>
      <c r="Z96" s="513">
        <v>396</v>
      </c>
      <c r="AA96" s="512">
        <v>112</v>
      </c>
    </row>
    <row r="97" spans="1:27" s="11" customFormat="1" ht="12.75" customHeight="1">
      <c r="A97" s="535" t="s">
        <v>207</v>
      </c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6"/>
      <c r="M97" s="533"/>
      <c r="N97" s="525" t="s">
        <v>58</v>
      </c>
      <c r="O97" s="526"/>
      <c r="P97" s="526"/>
      <c r="Q97" s="526"/>
      <c r="R97" s="526"/>
      <c r="S97" s="527"/>
      <c r="T97" s="52"/>
      <c r="U97" s="1"/>
      <c r="V97" s="1"/>
      <c r="W97" s="1">
        <v>72</v>
      </c>
      <c r="X97" s="1">
        <v>36</v>
      </c>
      <c r="Y97" s="1">
        <v>36</v>
      </c>
      <c r="Z97" s="359">
        <v>72</v>
      </c>
      <c r="AA97" s="359">
        <v>36</v>
      </c>
    </row>
    <row r="98" spans="1:27" s="5" customFormat="1" ht="12.75" customHeight="1">
      <c r="A98" s="535" t="s">
        <v>54</v>
      </c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6"/>
      <c r="M98" s="533"/>
      <c r="N98" s="525" t="s">
        <v>59</v>
      </c>
      <c r="O98" s="526"/>
      <c r="P98" s="526"/>
      <c r="Q98" s="526"/>
      <c r="R98" s="526"/>
      <c r="S98" s="527"/>
      <c r="T98" s="52"/>
      <c r="U98" s="1"/>
      <c r="V98" s="1"/>
      <c r="W98" s="1">
        <v>108</v>
      </c>
      <c r="X98" s="1">
        <v>0</v>
      </c>
      <c r="Y98" s="1">
        <v>108</v>
      </c>
      <c r="Z98" s="359">
        <v>108</v>
      </c>
      <c r="AA98" s="359">
        <v>144</v>
      </c>
    </row>
    <row r="99" spans="1:27" s="5" customFormat="1" ht="12.75" customHeight="1">
      <c r="A99" s="535" t="s">
        <v>55</v>
      </c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6"/>
      <c r="M99" s="533"/>
      <c r="N99" s="525" t="s">
        <v>60</v>
      </c>
      <c r="O99" s="526"/>
      <c r="P99" s="526"/>
      <c r="Q99" s="526"/>
      <c r="R99" s="526"/>
      <c r="S99" s="527"/>
      <c r="T99" s="99"/>
      <c r="U99" s="14"/>
      <c r="V99" s="14"/>
      <c r="W99" s="14"/>
      <c r="X99" s="14"/>
      <c r="Y99" s="14"/>
      <c r="Z99" s="359"/>
      <c r="AA99" s="359">
        <v>144</v>
      </c>
    </row>
    <row r="100" spans="1:27" s="5" customFormat="1" ht="12.75" customHeight="1">
      <c r="A100" s="535" t="s">
        <v>56</v>
      </c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6"/>
      <c r="M100" s="533"/>
      <c r="N100" s="525" t="s">
        <v>61</v>
      </c>
      <c r="O100" s="526"/>
      <c r="P100" s="526"/>
      <c r="Q100" s="526"/>
      <c r="R100" s="526"/>
      <c r="S100" s="527"/>
      <c r="T100" s="99">
        <v>0</v>
      </c>
      <c r="U100" s="14">
        <v>4</v>
      </c>
      <c r="V100" s="14">
        <v>0</v>
      </c>
      <c r="W100" s="14">
        <v>5</v>
      </c>
      <c r="X100" s="14">
        <v>2</v>
      </c>
      <c r="Y100" s="14">
        <v>4</v>
      </c>
      <c r="Z100" s="359">
        <v>3</v>
      </c>
      <c r="AA100" s="73">
        <v>2</v>
      </c>
    </row>
    <row r="101" spans="1:27" s="5" customFormat="1" ht="12.7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6"/>
      <c r="M101" s="533"/>
      <c r="N101" s="525" t="s">
        <v>62</v>
      </c>
      <c r="O101" s="526"/>
      <c r="P101" s="526"/>
      <c r="Q101" s="526"/>
      <c r="R101" s="526"/>
      <c r="S101" s="527"/>
      <c r="T101" s="99">
        <v>2</v>
      </c>
      <c r="U101" s="14">
        <v>9</v>
      </c>
      <c r="V101" s="14">
        <v>7</v>
      </c>
      <c r="W101" s="14">
        <v>3</v>
      </c>
      <c r="X101" s="14">
        <v>4</v>
      </c>
      <c r="Y101" s="14">
        <v>6</v>
      </c>
      <c r="Z101" s="359">
        <v>3</v>
      </c>
      <c r="AA101" s="73">
        <v>7</v>
      </c>
    </row>
    <row r="102" spans="1:27" s="5" customFormat="1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8"/>
      <c r="M102" s="534"/>
      <c r="N102" s="525" t="s">
        <v>74</v>
      </c>
      <c r="O102" s="526"/>
      <c r="P102" s="526"/>
      <c r="Q102" s="526"/>
      <c r="R102" s="526"/>
      <c r="S102" s="527"/>
      <c r="T102" s="14">
        <v>0</v>
      </c>
      <c r="U102" s="14">
        <v>0</v>
      </c>
      <c r="V102" s="14">
        <v>1</v>
      </c>
      <c r="W102" s="14">
        <v>1</v>
      </c>
      <c r="X102" s="14">
        <v>1</v>
      </c>
      <c r="Y102" s="14">
        <v>1</v>
      </c>
      <c r="Z102" s="359">
        <v>1</v>
      </c>
      <c r="AA102" s="388"/>
    </row>
    <row r="103" spans="10:26" s="5" customFormat="1" ht="13.5" customHeight="1">
      <c r="J103" s="105"/>
      <c r="K103" s="104"/>
      <c r="M103" s="100"/>
      <c r="N103" s="385" t="s">
        <v>75</v>
      </c>
      <c r="O103" s="101"/>
      <c r="P103" s="101"/>
      <c r="Q103" s="101"/>
      <c r="R103" s="101"/>
      <c r="S103" s="240"/>
      <c r="T103" s="102"/>
      <c r="U103" s="102"/>
      <c r="V103" s="102"/>
      <c r="W103" s="113"/>
      <c r="X103" s="113"/>
      <c r="Y103" s="113"/>
      <c r="Z103" s="113"/>
    </row>
    <row r="104" spans="1:26" s="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382"/>
      <c r="K104" s="387">
        <f>SUM(T96:Y96)/36</f>
        <v>107.05555555555556</v>
      </c>
      <c r="L104" s="15"/>
      <c r="M104" s="387">
        <f>SUM(U96:Y96)/36</f>
        <v>90.05555555555556</v>
      </c>
      <c r="N104" s="12"/>
      <c r="O104" s="12"/>
      <c r="P104" s="12"/>
      <c r="Q104" s="12"/>
      <c r="R104" s="12"/>
      <c r="S104" s="382"/>
      <c r="T104" s="383">
        <f aca="true" t="shared" si="12" ref="T104:Y104">T94/T15</f>
        <v>0</v>
      </c>
      <c r="U104" s="111">
        <f t="shared" si="12"/>
        <v>0</v>
      </c>
      <c r="V104" s="111">
        <f t="shared" si="12"/>
        <v>0</v>
      </c>
      <c r="W104" s="111">
        <f t="shared" si="12"/>
        <v>0</v>
      </c>
      <c r="X104" s="111">
        <f t="shared" si="12"/>
        <v>0</v>
      </c>
      <c r="Y104" s="111">
        <f t="shared" si="12"/>
        <v>0</v>
      </c>
      <c r="Z104" s="111"/>
    </row>
    <row r="105" spans="10:26" s="5" customFormat="1" ht="12.75">
      <c r="J105" s="104"/>
      <c r="K105" s="103" t="s">
        <v>163</v>
      </c>
      <c r="L105" s="16" t="s">
        <v>164</v>
      </c>
      <c r="M105" s="16" t="s">
        <v>163</v>
      </c>
      <c r="S105" s="241"/>
      <c r="T105" s="238" t="s">
        <v>165</v>
      </c>
      <c r="U105" s="17" t="s">
        <v>165</v>
      </c>
      <c r="V105" s="17" t="s">
        <v>165</v>
      </c>
      <c r="W105" s="17" t="s">
        <v>165</v>
      </c>
      <c r="X105" s="17" t="s">
        <v>165</v>
      </c>
      <c r="Y105" s="17" t="s">
        <v>165</v>
      </c>
      <c r="Z105" s="17"/>
    </row>
    <row r="106" spans="11:26" s="5" customFormat="1" ht="12.75">
      <c r="K106" s="109"/>
      <c r="S106" s="106"/>
      <c r="T106" s="104"/>
      <c r="U106" s="19"/>
      <c r="V106" s="19"/>
      <c r="W106" s="19"/>
      <c r="X106" s="19"/>
      <c r="Y106" s="19"/>
      <c r="Z106" s="19"/>
    </row>
    <row r="107" spans="11:20" s="5" customFormat="1" ht="12.75">
      <c r="K107" s="109"/>
      <c r="S107" s="106"/>
      <c r="T107" s="104"/>
    </row>
    <row r="108" spans="11:23" s="5" customFormat="1" ht="12.75">
      <c r="K108" s="109"/>
      <c r="N108" s="39" t="s">
        <v>209</v>
      </c>
      <c r="S108" s="106"/>
      <c r="T108" s="104"/>
      <c r="W108" s="40">
        <v>64.99508357915438</v>
      </c>
    </row>
    <row r="109" spans="11:20" s="5" customFormat="1" ht="12.75">
      <c r="K109" s="109"/>
      <c r="S109" s="106"/>
      <c r="T109" s="104"/>
    </row>
    <row r="110" spans="11:20" s="5" customFormat="1" ht="12.75">
      <c r="K110" s="109"/>
      <c r="S110" s="106"/>
      <c r="T110" s="104"/>
    </row>
    <row r="111" spans="11:20" s="5" customFormat="1" ht="12.75">
      <c r="K111" s="109"/>
      <c r="S111" s="106"/>
      <c r="T111" s="104"/>
    </row>
    <row r="112" spans="11:20" s="5" customFormat="1" ht="12.75">
      <c r="K112" s="109"/>
      <c r="S112" s="106"/>
      <c r="T112" s="104"/>
    </row>
    <row r="113" spans="11:20" s="5" customFormat="1" ht="12.75">
      <c r="K113" s="109"/>
      <c r="S113" s="106"/>
      <c r="T113" s="104"/>
    </row>
    <row r="114" spans="11:20" s="5" customFormat="1" ht="12.75">
      <c r="K114" s="109"/>
      <c r="S114" s="106"/>
      <c r="T114" s="104"/>
    </row>
    <row r="115" spans="11:20" s="5" customFormat="1" ht="12.75">
      <c r="K115" s="109"/>
      <c r="S115" s="106"/>
      <c r="T115" s="104"/>
    </row>
    <row r="116" spans="11:20" s="5" customFormat="1" ht="12.75">
      <c r="K116" s="109"/>
      <c r="S116" s="106"/>
      <c r="T116" s="104"/>
    </row>
    <row r="117" spans="11:20" s="5" customFormat="1" ht="12.75">
      <c r="K117" s="109"/>
      <c r="S117" s="106"/>
      <c r="T117" s="104"/>
    </row>
    <row r="118" spans="11:20" s="5" customFormat="1" ht="12.75">
      <c r="K118" s="104"/>
      <c r="S118" s="106"/>
      <c r="T118" s="104"/>
    </row>
    <row r="119" spans="11:20" s="5" customFormat="1" ht="12.75">
      <c r="K119" s="104"/>
      <c r="S119" s="106"/>
      <c r="T119" s="104"/>
    </row>
    <row r="120" spans="11:20" s="5" customFormat="1" ht="12.75">
      <c r="K120" s="104"/>
      <c r="S120" s="106"/>
      <c r="T120" s="104"/>
    </row>
    <row r="121" spans="11:20" s="5" customFormat="1" ht="12.75">
      <c r="K121" s="104"/>
      <c r="S121" s="106"/>
      <c r="T121" s="104"/>
    </row>
    <row r="122" spans="11:20" s="5" customFormat="1" ht="12.75">
      <c r="K122" s="104"/>
      <c r="S122" s="241"/>
      <c r="T122" s="104"/>
    </row>
    <row r="123" spans="11:20" s="5" customFormat="1" ht="12.75">
      <c r="K123" s="104"/>
      <c r="S123" s="241"/>
      <c r="T123" s="104"/>
    </row>
    <row r="124" spans="11:20" s="5" customFormat="1" ht="12.75">
      <c r="K124" s="104"/>
      <c r="S124" s="241"/>
      <c r="T124" s="104"/>
    </row>
    <row r="125" spans="11:20" s="5" customFormat="1" ht="12.75">
      <c r="K125" s="104"/>
      <c r="S125" s="241"/>
      <c r="T125" s="104"/>
    </row>
    <row r="126" spans="11:20" s="5" customFormat="1" ht="12.75">
      <c r="K126" s="104"/>
      <c r="S126" s="104"/>
      <c r="T126" s="104"/>
    </row>
    <row r="127" spans="11:20" s="5" customFormat="1" ht="12.75">
      <c r="K127" s="104"/>
      <c r="S127" s="104"/>
      <c r="T127" s="104"/>
    </row>
    <row r="128" spans="11:20" s="5" customFormat="1" ht="12.75">
      <c r="K128" s="104"/>
      <c r="S128" s="104"/>
      <c r="T128" s="104"/>
    </row>
    <row r="129" spans="11:20" s="5" customFormat="1" ht="12.75">
      <c r="K129" s="104"/>
      <c r="S129" s="104"/>
      <c r="T129" s="104"/>
    </row>
    <row r="130" spans="11:20" s="5" customFormat="1" ht="12.75">
      <c r="K130" s="104"/>
      <c r="S130" s="104"/>
      <c r="T130" s="104"/>
    </row>
    <row r="131" spans="11:20" s="5" customFormat="1" ht="12.75">
      <c r="K131" s="104"/>
      <c r="S131" s="104"/>
      <c r="T131" s="104"/>
    </row>
    <row r="132" spans="11:20" s="5" customFormat="1" ht="12.75">
      <c r="K132" s="104"/>
      <c r="S132" s="104"/>
      <c r="T132" s="104"/>
    </row>
    <row r="133" spans="11:20" s="5" customFormat="1" ht="12.75">
      <c r="K133" s="104"/>
      <c r="S133" s="104"/>
      <c r="T133" s="104"/>
    </row>
    <row r="134" spans="11:20" s="5" customFormat="1" ht="12.75">
      <c r="K134" s="104"/>
      <c r="S134" s="104"/>
      <c r="T134" s="104"/>
    </row>
    <row r="135" spans="11:20" s="5" customFormat="1" ht="12.75">
      <c r="K135" s="104"/>
      <c r="S135" s="104"/>
      <c r="T135" s="104"/>
    </row>
    <row r="136" spans="11:20" s="5" customFormat="1" ht="12.75">
      <c r="K136" s="104"/>
      <c r="S136" s="104"/>
      <c r="T136" s="104"/>
    </row>
    <row r="137" spans="11:20" s="5" customFormat="1" ht="12.75">
      <c r="K137" s="104"/>
      <c r="S137" s="104"/>
      <c r="T137" s="104"/>
    </row>
    <row r="138" spans="11:20" s="5" customFormat="1" ht="12.75">
      <c r="K138" s="104"/>
      <c r="S138" s="104"/>
      <c r="T138" s="104"/>
    </row>
    <row r="139" spans="11:20" s="5" customFormat="1" ht="12.75">
      <c r="K139" s="104"/>
      <c r="S139" s="104"/>
      <c r="T139" s="104"/>
    </row>
    <row r="140" spans="11:20" s="5" customFormat="1" ht="12.75">
      <c r="K140" s="104"/>
      <c r="S140" s="241"/>
      <c r="T140" s="104"/>
    </row>
    <row r="141" spans="11:20" s="5" customFormat="1" ht="12.75">
      <c r="K141" s="104"/>
      <c r="S141" s="241"/>
      <c r="T141" s="104"/>
    </row>
    <row r="142" spans="11:20" s="5" customFormat="1" ht="12.75">
      <c r="K142" s="104"/>
      <c r="S142" s="241"/>
      <c r="T142" s="104"/>
    </row>
    <row r="143" spans="11:20" s="5" customFormat="1" ht="12.75">
      <c r="K143" s="104"/>
      <c r="S143" s="241"/>
      <c r="T143" s="104"/>
    </row>
    <row r="144" spans="11:20" s="5" customFormat="1" ht="12.75">
      <c r="K144" s="104"/>
      <c r="S144" s="241"/>
      <c r="T144" s="104"/>
    </row>
    <row r="145" spans="11:20" s="5" customFormat="1" ht="12.75">
      <c r="K145" s="104"/>
      <c r="S145" s="241"/>
      <c r="T145" s="104"/>
    </row>
    <row r="146" spans="11:20" s="5" customFormat="1" ht="12.75">
      <c r="K146" s="109"/>
      <c r="S146" s="241"/>
      <c r="T146" s="104"/>
    </row>
    <row r="147" spans="11:20" s="5" customFormat="1" ht="12.75">
      <c r="K147" s="109"/>
      <c r="S147" s="241"/>
      <c r="T147" s="104"/>
    </row>
    <row r="148" spans="11:20" s="5" customFormat="1" ht="12.75">
      <c r="K148" s="109"/>
      <c r="S148" s="241"/>
      <c r="T148" s="104"/>
    </row>
    <row r="149" spans="11:20" s="5" customFormat="1" ht="12.75">
      <c r="K149" s="109"/>
      <c r="S149" s="241"/>
      <c r="T149" s="104"/>
    </row>
    <row r="150" spans="11:20" s="5" customFormat="1" ht="12.75">
      <c r="K150" s="109"/>
      <c r="S150" s="241"/>
      <c r="T150" s="104"/>
    </row>
    <row r="151" spans="11:20" s="5" customFormat="1" ht="12.75">
      <c r="K151" s="109"/>
      <c r="S151" s="241"/>
      <c r="T151" s="104"/>
    </row>
    <row r="152" spans="11:20" s="5" customFormat="1" ht="12.75">
      <c r="K152" s="109"/>
      <c r="S152" s="241"/>
      <c r="T152" s="104"/>
    </row>
    <row r="153" spans="11:20" s="5" customFormat="1" ht="12.75">
      <c r="K153" s="109"/>
      <c r="S153" s="241"/>
      <c r="T153" s="104"/>
    </row>
    <row r="154" spans="11:20" s="5" customFormat="1" ht="12.75">
      <c r="K154" s="109"/>
      <c r="S154" s="241"/>
      <c r="T154" s="104"/>
    </row>
    <row r="155" spans="11:20" s="5" customFormat="1" ht="12.75">
      <c r="K155" s="109"/>
      <c r="S155" s="241"/>
      <c r="T155" s="104"/>
    </row>
    <row r="156" spans="11:20" s="5" customFormat="1" ht="12.75">
      <c r="K156" s="109"/>
      <c r="S156" s="241"/>
      <c r="T156" s="104"/>
    </row>
    <row r="157" spans="11:20" s="5" customFormat="1" ht="12.75">
      <c r="K157" s="109"/>
      <c r="S157" s="241"/>
      <c r="T157" s="104"/>
    </row>
    <row r="158" spans="11:20" s="5" customFormat="1" ht="12.75">
      <c r="K158" s="109"/>
      <c r="S158" s="241"/>
      <c r="T158" s="104"/>
    </row>
    <row r="159" spans="11:20" s="5" customFormat="1" ht="12.75">
      <c r="K159" s="109"/>
      <c r="S159" s="241"/>
      <c r="T159" s="104"/>
    </row>
    <row r="160" spans="11:20" s="5" customFormat="1" ht="12.75">
      <c r="K160" s="109"/>
      <c r="S160" s="241"/>
      <c r="T160" s="104"/>
    </row>
    <row r="161" spans="11:20" s="5" customFormat="1" ht="12.75">
      <c r="K161" s="109"/>
      <c r="S161" s="241"/>
      <c r="T161" s="104"/>
    </row>
    <row r="162" spans="11:20" s="5" customFormat="1" ht="12.75">
      <c r="K162" s="109"/>
      <c r="S162" s="241"/>
      <c r="T162" s="104"/>
    </row>
    <row r="163" spans="11:20" s="5" customFormat="1" ht="12.75">
      <c r="K163" s="109"/>
      <c r="S163" s="241"/>
      <c r="T163" s="104"/>
    </row>
    <row r="164" spans="11:20" s="5" customFormat="1" ht="12.75">
      <c r="K164" s="109"/>
      <c r="S164" s="241"/>
      <c r="T164" s="104"/>
    </row>
    <row r="165" spans="11:20" s="5" customFormat="1" ht="12.75">
      <c r="K165" s="109"/>
      <c r="S165" s="241"/>
      <c r="T165" s="104"/>
    </row>
    <row r="166" spans="11:20" s="5" customFormat="1" ht="12.75">
      <c r="K166" s="109"/>
      <c r="S166" s="241"/>
      <c r="T166" s="104"/>
    </row>
    <row r="167" spans="11:20" s="5" customFormat="1" ht="12.75">
      <c r="K167" s="109"/>
      <c r="S167" s="241"/>
      <c r="T167" s="104"/>
    </row>
    <row r="168" spans="11:20" s="5" customFormat="1" ht="12.75">
      <c r="K168" s="109"/>
      <c r="S168" s="241"/>
      <c r="T168" s="104"/>
    </row>
    <row r="169" spans="11:20" s="5" customFormat="1" ht="12.75">
      <c r="K169" s="109"/>
      <c r="S169" s="241"/>
      <c r="T169" s="104"/>
    </row>
    <row r="170" spans="11:20" s="5" customFormat="1" ht="12.75">
      <c r="K170" s="109"/>
      <c r="S170" s="241"/>
      <c r="T170" s="104"/>
    </row>
    <row r="171" spans="11:20" s="5" customFormat="1" ht="12.75">
      <c r="K171" s="109"/>
      <c r="S171" s="241"/>
      <c r="T171" s="104"/>
    </row>
    <row r="172" spans="11:20" s="5" customFormat="1" ht="12.75">
      <c r="K172" s="109"/>
      <c r="S172" s="241"/>
      <c r="T172" s="104"/>
    </row>
    <row r="173" spans="11:20" s="5" customFormat="1" ht="12.75">
      <c r="K173" s="109"/>
      <c r="S173" s="241"/>
      <c r="T173" s="104"/>
    </row>
    <row r="174" spans="11:20" s="5" customFormat="1" ht="12.75">
      <c r="K174" s="109"/>
      <c r="S174" s="241"/>
      <c r="T174" s="104"/>
    </row>
    <row r="175" spans="11:20" s="5" customFormat="1" ht="12.75">
      <c r="K175" s="109"/>
      <c r="S175" s="241"/>
      <c r="T175" s="104"/>
    </row>
    <row r="176" spans="11:20" s="5" customFormat="1" ht="12.75">
      <c r="K176" s="109"/>
      <c r="S176" s="241"/>
      <c r="T176" s="104"/>
    </row>
    <row r="177" spans="11:20" s="5" customFormat="1" ht="12.75">
      <c r="K177" s="109"/>
      <c r="S177" s="241"/>
      <c r="T177" s="104"/>
    </row>
    <row r="178" spans="11:20" s="5" customFormat="1" ht="12.75">
      <c r="K178" s="109"/>
      <c r="S178" s="241"/>
      <c r="T178" s="104"/>
    </row>
    <row r="179" spans="11:20" s="5" customFormat="1" ht="12.75">
      <c r="K179" s="109"/>
      <c r="S179" s="241"/>
      <c r="T179" s="104"/>
    </row>
    <row r="180" spans="11:20" s="5" customFormat="1" ht="12.75">
      <c r="K180" s="109"/>
      <c r="S180" s="241"/>
      <c r="T180" s="104"/>
    </row>
    <row r="181" spans="11:20" s="5" customFormat="1" ht="12.75">
      <c r="K181" s="109"/>
      <c r="S181" s="241"/>
      <c r="T181" s="104"/>
    </row>
  </sheetData>
  <sheetProtection/>
  <mergeCells count="84">
    <mergeCell ref="F89:F90"/>
    <mergeCell ref="H65:H66"/>
    <mergeCell ref="I72:I73"/>
    <mergeCell ref="J79:J80"/>
    <mergeCell ref="A1:Y1"/>
    <mergeCell ref="A2:A3"/>
    <mergeCell ref="B2:B3"/>
    <mergeCell ref="C2:G3"/>
    <mergeCell ref="J2:P2"/>
    <mergeCell ref="Q2:S3"/>
    <mergeCell ref="T2:W2"/>
    <mergeCell ref="X2:X3"/>
    <mergeCell ref="Y2:Y3"/>
    <mergeCell ref="J3:M3"/>
    <mergeCell ref="N3:P3"/>
    <mergeCell ref="T3:U3"/>
    <mergeCell ref="V3:W3"/>
    <mergeCell ref="C4:G4"/>
    <mergeCell ref="J4:M4"/>
    <mergeCell ref="N4:P4"/>
    <mergeCell ref="Q4:S4"/>
    <mergeCell ref="T4:U4"/>
    <mergeCell ref="V4:W4"/>
    <mergeCell ref="C5:G5"/>
    <mergeCell ref="J5:M5"/>
    <mergeCell ref="N5:P5"/>
    <mergeCell ref="Q5:S5"/>
    <mergeCell ref="T5:U5"/>
    <mergeCell ref="V5:W5"/>
    <mergeCell ref="V8:W8"/>
    <mergeCell ref="C6:G6"/>
    <mergeCell ref="J6:M6"/>
    <mergeCell ref="N6:P6"/>
    <mergeCell ref="Q6:S6"/>
    <mergeCell ref="T6:U6"/>
    <mergeCell ref="V6:W6"/>
    <mergeCell ref="L11:L16"/>
    <mergeCell ref="C8:G8"/>
    <mergeCell ref="J8:M8"/>
    <mergeCell ref="N8:P8"/>
    <mergeCell ref="Q8:S8"/>
    <mergeCell ref="T8:U8"/>
    <mergeCell ref="S12:S16"/>
    <mergeCell ref="R12:R16"/>
    <mergeCell ref="M11:S11"/>
    <mergeCell ref="M12:P12"/>
    <mergeCell ref="AF10:AF12"/>
    <mergeCell ref="AG10:AG12"/>
    <mergeCell ref="AB11:AB12"/>
    <mergeCell ref="AC11:AC12"/>
    <mergeCell ref="A9:Y9"/>
    <mergeCell ref="A10:A16"/>
    <mergeCell ref="B10:B16"/>
    <mergeCell ref="C10:J16"/>
    <mergeCell ref="K10:K16"/>
    <mergeCell ref="L10:S10"/>
    <mergeCell ref="T10:AA12"/>
    <mergeCell ref="Z13:AA13"/>
    <mergeCell ref="AB10:AC10"/>
    <mergeCell ref="AD10:AD12"/>
    <mergeCell ref="AE10:AE12"/>
    <mergeCell ref="M13:M16"/>
    <mergeCell ref="N13:P13"/>
    <mergeCell ref="T13:U13"/>
    <mergeCell ref="N97:S97"/>
    <mergeCell ref="A98:L98"/>
    <mergeCell ref="N98:S98"/>
    <mergeCell ref="A99:L99"/>
    <mergeCell ref="V13:W13"/>
    <mergeCell ref="X13:Y13"/>
    <mergeCell ref="N14:N16"/>
    <mergeCell ref="O14:O16"/>
    <mergeCell ref="P14:P16"/>
    <mergeCell ref="Q12:Q16"/>
    <mergeCell ref="N99:S99"/>
    <mergeCell ref="N100:S100"/>
    <mergeCell ref="N101:S101"/>
    <mergeCell ref="N102:S102"/>
    <mergeCell ref="A94:B94"/>
    <mergeCell ref="C94:J94"/>
    <mergeCell ref="M96:M102"/>
    <mergeCell ref="A100:L100"/>
    <mergeCell ref="N96:S96"/>
    <mergeCell ref="A97:L97"/>
  </mergeCells>
  <printOptions/>
  <pageMargins left="0.31496062992125984" right="0.15748031496062992" top="0.35433070866141736" bottom="0.1968503937007874" header="0.31496062992125984" footer="0.15748031496062992"/>
  <pageSetup fitToHeight="0" fitToWidth="1" horizontalDpi="600" verticalDpi="600" orientation="landscape" paperSize="9" scale="73" r:id="rId3"/>
  <rowBreaks count="1" manualBreakCount="1">
    <brk id="57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96"/>
  <sheetViews>
    <sheetView view="pageBreakPreview" zoomScale="115" zoomScaleSheetLayoutView="115" zoomScalePageLayoutView="0" workbookViewId="0" topLeftCell="A1">
      <selection activeCell="W15" sqref="W15"/>
    </sheetView>
  </sheetViews>
  <sheetFormatPr defaultColWidth="9.00390625" defaultRowHeight="21" customHeight="1"/>
  <cols>
    <col min="1" max="1" width="11.125" style="20" customWidth="1"/>
    <col min="2" max="2" width="29.75390625" style="21" customWidth="1"/>
    <col min="3" max="3" width="5.00390625" style="22" customWidth="1"/>
    <col min="4" max="20" width="2.75390625" style="23" customWidth="1"/>
    <col min="21" max="22" width="2.75390625" style="23" hidden="1" customWidth="1"/>
    <col min="23" max="24" width="3.375" style="44" customWidth="1"/>
    <col min="25" max="42" width="2.75390625" style="23" customWidth="1"/>
    <col min="43" max="46" width="2.75390625" style="36" customWidth="1"/>
    <col min="47" max="47" width="2.75390625" style="35" customWidth="1"/>
    <col min="48" max="57" width="2.75390625" style="23" customWidth="1"/>
    <col min="58" max="58" width="4.75390625" style="23" customWidth="1"/>
    <col min="59" max="59" width="5.00390625" style="23" customWidth="1"/>
    <col min="60" max="60" width="4.625" style="23" customWidth="1"/>
    <col min="61" max="61" width="5.75390625" style="23" customWidth="1"/>
    <col min="62" max="16384" width="9.125" style="23" customWidth="1"/>
  </cols>
  <sheetData>
    <row r="1" spans="2:49" ht="12.75" customHeight="1">
      <c r="B1" s="21" t="s">
        <v>169</v>
      </c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41"/>
      <c r="X1" s="41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3:49" ht="12.75" customHeight="1"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41"/>
      <c r="X2" s="41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2:49" ht="12.75" customHeight="1">
      <c r="B3" s="21" t="s">
        <v>170</v>
      </c>
      <c r="C3" s="33" t="s">
        <v>369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46"/>
      <c r="V3" s="46"/>
      <c r="W3" s="42"/>
      <c r="X3" s="42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3:49" ht="12.75" customHeight="1"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41"/>
      <c r="X4" s="41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57" ht="12.75">
      <c r="A5" s="617" t="s">
        <v>171</v>
      </c>
      <c r="B5" s="613" t="s">
        <v>89</v>
      </c>
      <c r="C5" s="616" t="s">
        <v>172</v>
      </c>
      <c r="D5" s="623" t="s">
        <v>173</v>
      </c>
      <c r="E5" s="623"/>
      <c r="F5" s="623"/>
      <c r="G5" s="623"/>
      <c r="H5" s="622" t="s">
        <v>174</v>
      </c>
      <c r="I5" s="623" t="s">
        <v>175</v>
      </c>
      <c r="J5" s="623"/>
      <c r="K5" s="623"/>
      <c r="L5" s="622" t="s">
        <v>176</v>
      </c>
      <c r="M5" s="623" t="s">
        <v>177</v>
      </c>
      <c r="N5" s="623"/>
      <c r="O5" s="623"/>
      <c r="P5" s="623"/>
      <c r="Q5" s="623" t="s">
        <v>178</v>
      </c>
      <c r="R5" s="623"/>
      <c r="S5" s="623"/>
      <c r="T5" s="623"/>
      <c r="U5" s="622" t="s">
        <v>179</v>
      </c>
      <c r="V5" s="623" t="s">
        <v>180</v>
      </c>
      <c r="W5" s="623"/>
      <c r="X5" s="623"/>
      <c r="Y5" s="623"/>
      <c r="Z5" s="623"/>
      <c r="AA5" s="622" t="s">
        <v>181</v>
      </c>
      <c r="AB5" s="623" t="s">
        <v>182</v>
      </c>
      <c r="AC5" s="623"/>
      <c r="AD5" s="623"/>
      <c r="AE5" s="622" t="s">
        <v>183</v>
      </c>
      <c r="AF5" s="623" t="s">
        <v>184</v>
      </c>
      <c r="AG5" s="623"/>
      <c r="AH5" s="623"/>
      <c r="AI5" s="623"/>
      <c r="AJ5" s="622" t="s">
        <v>185</v>
      </c>
      <c r="AK5" s="623" t="s">
        <v>186</v>
      </c>
      <c r="AL5" s="623"/>
      <c r="AM5" s="623"/>
      <c r="AN5" s="622" t="s">
        <v>187</v>
      </c>
      <c r="AO5" s="623" t="s">
        <v>188</v>
      </c>
      <c r="AP5" s="623"/>
      <c r="AQ5" s="623"/>
      <c r="AR5" s="623"/>
      <c r="AS5" s="623" t="s">
        <v>189</v>
      </c>
      <c r="AT5" s="623"/>
      <c r="AU5" s="623"/>
      <c r="AV5" s="623"/>
      <c r="AW5" s="622" t="s">
        <v>190</v>
      </c>
      <c r="AX5" s="623" t="s">
        <v>191</v>
      </c>
      <c r="AY5" s="623"/>
      <c r="AZ5" s="623"/>
      <c r="BA5" s="622" t="s">
        <v>192</v>
      </c>
      <c r="BB5" s="623" t="s">
        <v>193</v>
      </c>
      <c r="BC5" s="623"/>
      <c r="BD5" s="623"/>
      <c r="BE5" s="623"/>
    </row>
    <row r="6" spans="1:57" ht="12.75">
      <c r="A6" s="617"/>
      <c r="B6" s="613"/>
      <c r="C6" s="616"/>
      <c r="D6" s="25">
        <v>1</v>
      </c>
      <c r="E6" s="25">
        <v>8</v>
      </c>
      <c r="F6" s="25">
        <v>15</v>
      </c>
      <c r="G6" s="25">
        <v>22</v>
      </c>
      <c r="H6" s="622"/>
      <c r="I6" s="25">
        <v>6</v>
      </c>
      <c r="J6" s="25">
        <v>13</v>
      </c>
      <c r="K6" s="25">
        <v>20</v>
      </c>
      <c r="L6" s="622"/>
      <c r="M6" s="25">
        <v>3</v>
      </c>
      <c r="N6" s="25">
        <v>10</v>
      </c>
      <c r="O6" s="25">
        <v>17</v>
      </c>
      <c r="P6" s="25">
        <v>24</v>
      </c>
      <c r="Q6" s="25">
        <v>1</v>
      </c>
      <c r="R6" s="25">
        <v>8</v>
      </c>
      <c r="S6" s="25">
        <v>15</v>
      </c>
      <c r="T6" s="25">
        <v>22</v>
      </c>
      <c r="U6" s="622"/>
      <c r="V6" s="48">
        <v>5</v>
      </c>
      <c r="W6" s="49"/>
      <c r="X6" s="49"/>
      <c r="Y6" s="25">
        <v>12</v>
      </c>
      <c r="Z6" s="25">
        <v>19</v>
      </c>
      <c r="AA6" s="622"/>
      <c r="AB6" s="25">
        <v>2</v>
      </c>
      <c r="AC6" s="25">
        <v>9</v>
      </c>
      <c r="AD6" s="25">
        <v>16</v>
      </c>
      <c r="AE6" s="622"/>
      <c r="AF6" s="25">
        <v>2</v>
      </c>
      <c r="AG6" s="25">
        <v>9</v>
      </c>
      <c r="AH6" s="25">
        <v>16</v>
      </c>
      <c r="AI6" s="25">
        <v>23</v>
      </c>
      <c r="AJ6" s="622"/>
      <c r="AK6" s="26">
        <v>6</v>
      </c>
      <c r="AL6" s="26">
        <v>13</v>
      </c>
      <c r="AM6" s="26">
        <v>20</v>
      </c>
      <c r="AN6" s="622"/>
      <c r="AO6" s="26">
        <v>4</v>
      </c>
      <c r="AP6" s="26">
        <v>11</v>
      </c>
      <c r="AQ6" s="26">
        <v>18</v>
      </c>
      <c r="AR6" s="26">
        <v>25</v>
      </c>
      <c r="AS6" s="26">
        <v>1</v>
      </c>
      <c r="AT6" s="26">
        <v>8</v>
      </c>
      <c r="AU6" s="26">
        <v>15</v>
      </c>
      <c r="AV6" s="26">
        <v>22</v>
      </c>
      <c r="AW6" s="622"/>
      <c r="AX6" s="26">
        <v>6</v>
      </c>
      <c r="AY6" s="26">
        <v>13</v>
      </c>
      <c r="AZ6" s="26">
        <v>20</v>
      </c>
      <c r="BA6" s="622"/>
      <c r="BB6" s="26">
        <v>3</v>
      </c>
      <c r="BC6" s="26">
        <v>10</v>
      </c>
      <c r="BD6" s="26">
        <v>17</v>
      </c>
      <c r="BE6" s="26">
        <v>24</v>
      </c>
    </row>
    <row r="7" spans="1:57" ht="12.75">
      <c r="A7" s="617"/>
      <c r="B7" s="613"/>
      <c r="C7" s="616"/>
      <c r="D7" s="25">
        <v>7</v>
      </c>
      <c r="E7" s="25">
        <v>14</v>
      </c>
      <c r="F7" s="25">
        <v>21</v>
      </c>
      <c r="G7" s="25">
        <v>28</v>
      </c>
      <c r="H7" s="622"/>
      <c r="I7" s="25">
        <v>12</v>
      </c>
      <c r="J7" s="25">
        <v>19</v>
      </c>
      <c r="K7" s="25">
        <v>26</v>
      </c>
      <c r="L7" s="622"/>
      <c r="M7" s="25">
        <v>9</v>
      </c>
      <c r="N7" s="25">
        <v>16</v>
      </c>
      <c r="O7" s="25">
        <v>23</v>
      </c>
      <c r="P7" s="25">
        <v>30</v>
      </c>
      <c r="Q7" s="25">
        <v>7</v>
      </c>
      <c r="R7" s="25">
        <v>14</v>
      </c>
      <c r="S7" s="25">
        <v>21</v>
      </c>
      <c r="T7" s="25">
        <v>28</v>
      </c>
      <c r="U7" s="622"/>
      <c r="V7" s="48">
        <v>11</v>
      </c>
      <c r="W7" s="49"/>
      <c r="X7" s="49"/>
      <c r="Y7" s="25">
        <v>18</v>
      </c>
      <c r="Z7" s="25">
        <v>25</v>
      </c>
      <c r="AA7" s="622"/>
      <c r="AB7" s="25">
        <v>8</v>
      </c>
      <c r="AC7" s="25">
        <v>15</v>
      </c>
      <c r="AD7" s="25">
        <v>22</v>
      </c>
      <c r="AE7" s="622"/>
      <c r="AF7" s="25">
        <v>8</v>
      </c>
      <c r="AG7" s="25">
        <v>15</v>
      </c>
      <c r="AH7" s="25">
        <v>22</v>
      </c>
      <c r="AI7" s="25">
        <v>29</v>
      </c>
      <c r="AJ7" s="622"/>
      <c r="AK7" s="26">
        <v>12</v>
      </c>
      <c r="AL7" s="26">
        <v>19</v>
      </c>
      <c r="AM7" s="26">
        <v>26</v>
      </c>
      <c r="AN7" s="622"/>
      <c r="AO7" s="26">
        <v>10</v>
      </c>
      <c r="AP7" s="26">
        <v>17</v>
      </c>
      <c r="AQ7" s="26">
        <v>24</v>
      </c>
      <c r="AR7" s="26">
        <v>31</v>
      </c>
      <c r="AS7" s="26">
        <v>7</v>
      </c>
      <c r="AT7" s="26">
        <v>14</v>
      </c>
      <c r="AU7" s="26">
        <v>21</v>
      </c>
      <c r="AV7" s="26">
        <v>28</v>
      </c>
      <c r="AW7" s="622"/>
      <c r="AX7" s="26">
        <v>12</v>
      </c>
      <c r="AY7" s="26">
        <v>19</v>
      </c>
      <c r="AZ7" s="26">
        <v>26</v>
      </c>
      <c r="BA7" s="622"/>
      <c r="BB7" s="26">
        <v>9</v>
      </c>
      <c r="BC7" s="26">
        <v>16</v>
      </c>
      <c r="BD7" s="26">
        <v>23</v>
      </c>
      <c r="BE7" s="26">
        <v>31</v>
      </c>
    </row>
    <row r="8" spans="1:57" ht="14.25">
      <c r="A8" s="617"/>
      <c r="B8" s="613"/>
      <c r="C8" s="616"/>
      <c r="D8" s="27">
        <v>35</v>
      </c>
      <c r="E8" s="27">
        <v>36</v>
      </c>
      <c r="F8" s="27">
        <v>37</v>
      </c>
      <c r="G8" s="27">
        <v>38</v>
      </c>
      <c r="H8" s="27">
        <v>39</v>
      </c>
      <c r="I8" s="27">
        <v>40</v>
      </c>
      <c r="J8" s="27">
        <v>41</v>
      </c>
      <c r="K8" s="24">
        <v>42</v>
      </c>
      <c r="L8" s="24">
        <v>43</v>
      </c>
      <c r="M8" s="24">
        <v>44</v>
      </c>
      <c r="N8" s="24">
        <v>45</v>
      </c>
      <c r="O8" s="24">
        <v>46</v>
      </c>
      <c r="P8" s="24">
        <v>47</v>
      </c>
      <c r="Q8" s="24">
        <v>48</v>
      </c>
      <c r="R8" s="24">
        <v>49</v>
      </c>
      <c r="S8" s="24">
        <v>50</v>
      </c>
      <c r="T8" s="24">
        <v>51</v>
      </c>
      <c r="U8" s="50">
        <v>52</v>
      </c>
      <c r="V8" s="50">
        <v>1</v>
      </c>
      <c r="W8" s="49"/>
      <c r="X8" s="49"/>
      <c r="Y8" s="24">
        <v>2</v>
      </c>
      <c r="Z8" s="24">
        <v>3</v>
      </c>
      <c r="AA8" s="24">
        <v>4</v>
      </c>
      <c r="AB8" s="24">
        <v>5</v>
      </c>
      <c r="AC8" s="24">
        <v>6</v>
      </c>
      <c r="AD8" s="24">
        <v>7</v>
      </c>
      <c r="AE8" s="24">
        <v>8</v>
      </c>
      <c r="AF8" s="24">
        <v>9</v>
      </c>
      <c r="AG8" s="24">
        <v>10</v>
      </c>
      <c r="AH8" s="24">
        <v>11</v>
      </c>
      <c r="AI8" s="27">
        <v>12</v>
      </c>
      <c r="AJ8" s="27">
        <v>13</v>
      </c>
      <c r="AK8" s="27">
        <v>14</v>
      </c>
      <c r="AL8" s="27">
        <v>15</v>
      </c>
      <c r="AM8" s="24">
        <v>16</v>
      </c>
      <c r="AN8" s="27">
        <v>17</v>
      </c>
      <c r="AO8" s="27">
        <v>18</v>
      </c>
      <c r="AP8" s="27">
        <v>19</v>
      </c>
      <c r="AQ8" s="27">
        <v>20</v>
      </c>
      <c r="AR8" s="27">
        <v>21</v>
      </c>
      <c r="AS8" s="27">
        <v>22</v>
      </c>
      <c r="AT8" s="27">
        <v>23</v>
      </c>
      <c r="AU8" s="27">
        <v>24</v>
      </c>
      <c r="AV8" s="27">
        <v>25</v>
      </c>
      <c r="AW8" s="27">
        <v>26</v>
      </c>
      <c r="AX8" s="27">
        <v>27</v>
      </c>
      <c r="AY8" s="27">
        <v>28</v>
      </c>
      <c r="AZ8" s="27">
        <v>29</v>
      </c>
      <c r="BA8" s="27">
        <v>30</v>
      </c>
      <c r="BB8" s="27">
        <v>31</v>
      </c>
      <c r="BC8" s="27">
        <v>32</v>
      </c>
      <c r="BD8" s="27">
        <v>33</v>
      </c>
      <c r="BE8" s="27">
        <v>34</v>
      </c>
    </row>
    <row r="9" spans="1:57" ht="12.75">
      <c r="A9" s="617"/>
      <c r="B9" s="613"/>
      <c r="C9" s="616"/>
      <c r="D9" s="623" t="s">
        <v>194</v>
      </c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</row>
    <row r="10" spans="1:57" ht="14.25">
      <c r="A10" s="617"/>
      <c r="B10" s="613"/>
      <c r="C10" s="616"/>
      <c r="D10" s="27">
        <v>1</v>
      </c>
      <c r="E10" s="27">
        <v>2</v>
      </c>
      <c r="F10" s="27">
        <v>3</v>
      </c>
      <c r="G10" s="27">
        <v>4</v>
      </c>
      <c r="H10" s="27">
        <v>5</v>
      </c>
      <c r="I10" s="27">
        <v>6</v>
      </c>
      <c r="J10" s="27">
        <v>7</v>
      </c>
      <c r="K10" s="24">
        <v>8</v>
      </c>
      <c r="L10" s="24">
        <v>9</v>
      </c>
      <c r="M10" s="24">
        <v>10</v>
      </c>
      <c r="N10" s="24">
        <v>11</v>
      </c>
      <c r="O10" s="24">
        <v>12</v>
      </c>
      <c r="P10" s="24">
        <v>13</v>
      </c>
      <c r="Q10" s="24">
        <v>14</v>
      </c>
      <c r="R10" s="24">
        <v>15</v>
      </c>
      <c r="S10" s="24">
        <v>16</v>
      </c>
      <c r="T10" s="24">
        <v>17</v>
      </c>
      <c r="U10" s="24">
        <v>18</v>
      </c>
      <c r="V10" s="24">
        <v>19</v>
      </c>
      <c r="W10" s="50">
        <v>18</v>
      </c>
      <c r="X10" s="50">
        <v>19</v>
      </c>
      <c r="Y10" s="24">
        <v>20</v>
      </c>
      <c r="Z10" s="24">
        <v>21</v>
      </c>
      <c r="AA10" s="24">
        <v>22</v>
      </c>
      <c r="AB10" s="24">
        <v>23</v>
      </c>
      <c r="AC10" s="24">
        <v>24</v>
      </c>
      <c r="AD10" s="24">
        <v>25</v>
      </c>
      <c r="AE10" s="24">
        <v>26</v>
      </c>
      <c r="AF10" s="24">
        <v>27</v>
      </c>
      <c r="AG10" s="24">
        <v>28</v>
      </c>
      <c r="AH10" s="24">
        <v>29</v>
      </c>
      <c r="AI10" s="27">
        <v>30</v>
      </c>
      <c r="AJ10" s="27">
        <v>31</v>
      </c>
      <c r="AK10" s="27">
        <v>32</v>
      </c>
      <c r="AL10" s="27">
        <v>33</v>
      </c>
      <c r="AM10" s="24">
        <v>34</v>
      </c>
      <c r="AN10" s="27">
        <v>35</v>
      </c>
      <c r="AO10" s="27">
        <v>36</v>
      </c>
      <c r="AP10" s="27">
        <v>37</v>
      </c>
      <c r="AQ10" s="27">
        <v>38</v>
      </c>
      <c r="AR10" s="27">
        <v>39</v>
      </c>
      <c r="AS10" s="27">
        <v>40</v>
      </c>
      <c r="AT10" s="27">
        <v>41</v>
      </c>
      <c r="AU10" s="27">
        <v>42</v>
      </c>
      <c r="AV10" s="27">
        <v>43</v>
      </c>
      <c r="AW10" s="27">
        <v>44</v>
      </c>
      <c r="AX10" s="27">
        <v>45</v>
      </c>
      <c r="AY10" s="27">
        <v>46</v>
      </c>
      <c r="AZ10" s="27">
        <v>47</v>
      </c>
      <c r="BA10" s="27">
        <v>48</v>
      </c>
      <c r="BB10" s="27">
        <v>49</v>
      </c>
      <c r="BC10" s="27">
        <v>50</v>
      </c>
      <c r="BD10" s="27">
        <v>51</v>
      </c>
      <c r="BE10" s="27">
        <v>52</v>
      </c>
    </row>
    <row r="11" spans="1:59" s="169" customFormat="1" ht="13.5" customHeight="1">
      <c r="A11" s="610" t="s">
        <v>28</v>
      </c>
      <c r="B11" s="611" t="s">
        <v>372</v>
      </c>
      <c r="C11" s="166" t="s">
        <v>195</v>
      </c>
      <c r="D11" s="167">
        <f>D13</f>
        <v>36</v>
      </c>
      <c r="E11" s="167">
        <f aca="true" t="shared" si="0" ref="E11:T12">E13</f>
        <v>36</v>
      </c>
      <c r="F11" s="167">
        <f t="shared" si="0"/>
        <v>36</v>
      </c>
      <c r="G11" s="167">
        <f t="shared" si="0"/>
        <v>36</v>
      </c>
      <c r="H11" s="167">
        <f t="shared" si="0"/>
        <v>36</v>
      </c>
      <c r="I11" s="167">
        <f t="shared" si="0"/>
        <v>36</v>
      </c>
      <c r="J11" s="167">
        <f t="shared" si="0"/>
        <v>36</v>
      </c>
      <c r="K11" s="167">
        <f t="shared" si="0"/>
        <v>36</v>
      </c>
      <c r="L11" s="167">
        <f t="shared" si="0"/>
        <v>36</v>
      </c>
      <c r="M11" s="167">
        <f t="shared" si="0"/>
        <v>36</v>
      </c>
      <c r="N11" s="167">
        <f t="shared" si="0"/>
        <v>36</v>
      </c>
      <c r="O11" s="167">
        <f t="shared" si="0"/>
        <v>36</v>
      </c>
      <c r="P11" s="167">
        <f t="shared" si="0"/>
        <v>36</v>
      </c>
      <c r="Q11" s="167">
        <f t="shared" si="0"/>
        <v>36</v>
      </c>
      <c r="R11" s="167">
        <f t="shared" si="0"/>
        <v>36</v>
      </c>
      <c r="S11" s="167">
        <f t="shared" si="0"/>
        <v>36</v>
      </c>
      <c r="T11" s="167">
        <f t="shared" si="0"/>
        <v>36</v>
      </c>
      <c r="U11" s="167" t="e">
        <f>U13+#REF!+#REF!</f>
        <v>#REF!</v>
      </c>
      <c r="V11" s="167" t="e">
        <f>V13+#REF!+#REF!</f>
        <v>#REF!</v>
      </c>
      <c r="W11" s="167">
        <f aca="true" t="shared" si="1" ref="W11:BE12">W13</f>
        <v>612</v>
      </c>
      <c r="X11" s="167">
        <f t="shared" si="1"/>
        <v>792</v>
      </c>
      <c r="Y11" s="167">
        <f t="shared" si="1"/>
        <v>36</v>
      </c>
      <c r="Z11" s="167">
        <f t="shared" si="1"/>
        <v>36</v>
      </c>
      <c r="AA11" s="167">
        <f t="shared" si="1"/>
        <v>36</v>
      </c>
      <c r="AB11" s="167">
        <f t="shared" si="1"/>
        <v>36</v>
      </c>
      <c r="AC11" s="167">
        <f t="shared" si="1"/>
        <v>36</v>
      </c>
      <c r="AD11" s="167">
        <f t="shared" si="1"/>
        <v>36</v>
      </c>
      <c r="AE11" s="167">
        <f t="shared" si="1"/>
        <v>36</v>
      </c>
      <c r="AF11" s="167">
        <f t="shared" si="1"/>
        <v>36</v>
      </c>
      <c r="AG11" s="167">
        <f t="shared" si="1"/>
        <v>36</v>
      </c>
      <c r="AH11" s="167">
        <f t="shared" si="1"/>
        <v>36</v>
      </c>
      <c r="AI11" s="167">
        <f t="shared" si="1"/>
        <v>36</v>
      </c>
      <c r="AJ11" s="167">
        <f t="shared" si="1"/>
        <v>36</v>
      </c>
      <c r="AK11" s="167">
        <f t="shared" si="1"/>
        <v>36</v>
      </c>
      <c r="AL11" s="167">
        <f t="shared" si="1"/>
        <v>36</v>
      </c>
      <c r="AM11" s="167">
        <f t="shared" si="1"/>
        <v>36</v>
      </c>
      <c r="AN11" s="167">
        <f t="shared" si="1"/>
        <v>36</v>
      </c>
      <c r="AO11" s="167">
        <f t="shared" si="1"/>
        <v>36</v>
      </c>
      <c r="AP11" s="167">
        <f t="shared" si="1"/>
        <v>36</v>
      </c>
      <c r="AQ11" s="167">
        <f t="shared" si="1"/>
        <v>36</v>
      </c>
      <c r="AR11" s="167">
        <f t="shared" si="1"/>
        <v>36</v>
      </c>
      <c r="AS11" s="167">
        <f t="shared" si="1"/>
        <v>36</v>
      </c>
      <c r="AT11" s="167">
        <f t="shared" si="1"/>
        <v>36</v>
      </c>
      <c r="AU11" s="167">
        <f t="shared" si="1"/>
        <v>0</v>
      </c>
      <c r="AV11" s="167">
        <f t="shared" si="1"/>
        <v>0</v>
      </c>
      <c r="AW11" s="167">
        <f t="shared" si="1"/>
        <v>0</v>
      </c>
      <c r="AX11" s="167">
        <f t="shared" si="1"/>
        <v>0</v>
      </c>
      <c r="AY11" s="167">
        <f t="shared" si="1"/>
        <v>0</v>
      </c>
      <c r="AZ11" s="167">
        <f t="shared" si="1"/>
        <v>0</v>
      </c>
      <c r="BA11" s="167">
        <f t="shared" si="1"/>
        <v>0</v>
      </c>
      <c r="BB11" s="167">
        <f t="shared" si="1"/>
        <v>0</v>
      </c>
      <c r="BC11" s="167">
        <f t="shared" si="1"/>
        <v>0</v>
      </c>
      <c r="BD11" s="167">
        <f t="shared" si="1"/>
        <v>0</v>
      </c>
      <c r="BE11" s="167">
        <f t="shared" si="1"/>
        <v>0</v>
      </c>
      <c r="BF11" s="168">
        <v>612</v>
      </c>
      <c r="BG11" s="168"/>
    </row>
    <row r="12" spans="1:59" s="169" customFormat="1" ht="13.5" customHeight="1">
      <c r="A12" s="610"/>
      <c r="B12" s="611"/>
      <c r="C12" s="166" t="s">
        <v>196</v>
      </c>
      <c r="D12" s="167">
        <f>D14</f>
        <v>0</v>
      </c>
      <c r="E12" s="167">
        <f t="shared" si="0"/>
        <v>0</v>
      </c>
      <c r="F12" s="167">
        <f t="shared" si="0"/>
        <v>0</v>
      </c>
      <c r="G12" s="167">
        <f t="shared" si="0"/>
        <v>0</v>
      </c>
      <c r="H12" s="167">
        <f t="shared" si="0"/>
        <v>0</v>
      </c>
      <c r="I12" s="167">
        <f t="shared" si="0"/>
        <v>0</v>
      </c>
      <c r="J12" s="167">
        <f t="shared" si="0"/>
        <v>0</v>
      </c>
      <c r="K12" s="167">
        <f t="shared" si="0"/>
        <v>0</v>
      </c>
      <c r="L12" s="167">
        <f t="shared" si="0"/>
        <v>0</v>
      </c>
      <c r="M12" s="167">
        <f t="shared" si="0"/>
        <v>0</v>
      </c>
      <c r="N12" s="167">
        <f t="shared" si="0"/>
        <v>0</v>
      </c>
      <c r="O12" s="167">
        <f t="shared" si="0"/>
        <v>0</v>
      </c>
      <c r="P12" s="167">
        <f t="shared" si="0"/>
        <v>0</v>
      </c>
      <c r="Q12" s="167">
        <f t="shared" si="0"/>
        <v>0</v>
      </c>
      <c r="R12" s="167">
        <f t="shared" si="0"/>
        <v>0</v>
      </c>
      <c r="S12" s="167">
        <f t="shared" si="0"/>
        <v>0</v>
      </c>
      <c r="T12" s="167">
        <f t="shared" si="0"/>
        <v>0</v>
      </c>
      <c r="U12" s="167" t="e">
        <f>U14+#REF!+#REF!</f>
        <v>#REF!</v>
      </c>
      <c r="V12" s="167" t="e">
        <f>V14+#REF!+#REF!</f>
        <v>#REF!</v>
      </c>
      <c r="W12" s="167">
        <f t="shared" si="1"/>
        <v>0</v>
      </c>
      <c r="X12" s="167">
        <f t="shared" si="1"/>
        <v>0</v>
      </c>
      <c r="Y12" s="167">
        <f t="shared" si="1"/>
        <v>0</v>
      </c>
      <c r="Z12" s="167">
        <f t="shared" si="1"/>
        <v>0</v>
      </c>
      <c r="AA12" s="167">
        <f t="shared" si="1"/>
        <v>0</v>
      </c>
      <c r="AB12" s="167">
        <f t="shared" si="1"/>
        <v>0</v>
      </c>
      <c r="AC12" s="167">
        <f t="shared" si="1"/>
        <v>0</v>
      </c>
      <c r="AD12" s="167">
        <f t="shared" si="1"/>
        <v>0</v>
      </c>
      <c r="AE12" s="167">
        <f t="shared" si="1"/>
        <v>0</v>
      </c>
      <c r="AF12" s="167">
        <f t="shared" si="1"/>
        <v>0</v>
      </c>
      <c r="AG12" s="167">
        <f t="shared" si="1"/>
        <v>0</v>
      </c>
      <c r="AH12" s="167">
        <f t="shared" si="1"/>
        <v>0</v>
      </c>
      <c r="AI12" s="167">
        <f t="shared" si="1"/>
        <v>0</v>
      </c>
      <c r="AJ12" s="167">
        <f t="shared" si="1"/>
        <v>0</v>
      </c>
      <c r="AK12" s="167">
        <f t="shared" si="1"/>
        <v>0</v>
      </c>
      <c r="AL12" s="167">
        <f t="shared" si="1"/>
        <v>0</v>
      </c>
      <c r="AM12" s="167">
        <f t="shared" si="1"/>
        <v>0</v>
      </c>
      <c r="AN12" s="167">
        <f t="shared" si="1"/>
        <v>0</v>
      </c>
      <c r="AO12" s="167">
        <f t="shared" si="1"/>
        <v>0</v>
      </c>
      <c r="AP12" s="167">
        <f t="shared" si="1"/>
        <v>0</v>
      </c>
      <c r="AQ12" s="167">
        <f t="shared" si="1"/>
        <v>0</v>
      </c>
      <c r="AR12" s="167">
        <f t="shared" si="1"/>
        <v>0</v>
      </c>
      <c r="AS12" s="167">
        <f t="shared" si="1"/>
        <v>0</v>
      </c>
      <c r="AT12" s="167">
        <f t="shared" si="1"/>
        <v>0</v>
      </c>
      <c r="AU12" s="167">
        <f t="shared" si="1"/>
        <v>0</v>
      </c>
      <c r="AV12" s="167">
        <f t="shared" si="1"/>
        <v>0</v>
      </c>
      <c r="AW12" s="167">
        <f t="shared" si="1"/>
        <v>0</v>
      </c>
      <c r="AX12" s="167">
        <f t="shared" si="1"/>
        <v>0</v>
      </c>
      <c r="AY12" s="167">
        <f t="shared" si="1"/>
        <v>0</v>
      </c>
      <c r="AZ12" s="167">
        <f t="shared" si="1"/>
        <v>0</v>
      </c>
      <c r="BA12" s="167">
        <f t="shared" si="1"/>
        <v>0</v>
      </c>
      <c r="BB12" s="167">
        <f t="shared" si="1"/>
        <v>0</v>
      </c>
      <c r="BC12" s="167">
        <f t="shared" si="1"/>
        <v>0</v>
      </c>
      <c r="BD12" s="167">
        <f t="shared" si="1"/>
        <v>0</v>
      </c>
      <c r="BE12" s="167">
        <f t="shared" si="1"/>
        <v>0</v>
      </c>
      <c r="BF12" s="168"/>
      <c r="BG12" s="168"/>
    </row>
    <row r="13" spans="1:59" s="169" customFormat="1" ht="13.5" customHeight="1">
      <c r="A13" s="610"/>
      <c r="B13" s="611" t="s">
        <v>323</v>
      </c>
      <c r="C13" s="166" t="s">
        <v>195</v>
      </c>
      <c r="D13" s="167">
        <f>SUM(D15,D17,D19,D21,D23,D25,D27,D29,D31,D33,D35,D37,D39,D41)</f>
        <v>36</v>
      </c>
      <c r="E13" s="167">
        <f aca="true" t="shared" si="2" ref="E13:T14">SUM(E15,E17,E19,E21,E23,E25,E27,E29,E31,E33,E35,E37,E39,E41)</f>
        <v>36</v>
      </c>
      <c r="F13" s="167">
        <f t="shared" si="2"/>
        <v>36</v>
      </c>
      <c r="G13" s="167">
        <f t="shared" si="2"/>
        <v>36</v>
      </c>
      <c r="H13" s="167">
        <f t="shared" si="2"/>
        <v>36</v>
      </c>
      <c r="I13" s="167">
        <f t="shared" si="2"/>
        <v>36</v>
      </c>
      <c r="J13" s="167">
        <f t="shared" si="2"/>
        <v>36</v>
      </c>
      <c r="K13" s="167">
        <f t="shared" si="2"/>
        <v>36</v>
      </c>
      <c r="L13" s="167">
        <f t="shared" si="2"/>
        <v>36</v>
      </c>
      <c r="M13" s="167">
        <f t="shared" si="2"/>
        <v>36</v>
      </c>
      <c r="N13" s="167">
        <f t="shared" si="2"/>
        <v>36</v>
      </c>
      <c r="O13" s="167">
        <f t="shared" si="2"/>
        <v>36</v>
      </c>
      <c r="P13" s="167">
        <f t="shared" si="2"/>
        <v>36</v>
      </c>
      <c r="Q13" s="167">
        <f t="shared" si="2"/>
        <v>36</v>
      </c>
      <c r="R13" s="167">
        <f t="shared" si="2"/>
        <v>36</v>
      </c>
      <c r="S13" s="167">
        <f t="shared" si="2"/>
        <v>36</v>
      </c>
      <c r="T13" s="167">
        <f t="shared" si="2"/>
        <v>36</v>
      </c>
      <c r="U13" s="167">
        <f>SUM(U17,U19,U21,U23,U25,U31,U27,U29)</f>
        <v>4</v>
      </c>
      <c r="V13" s="167">
        <f>SUM(V17,V19,V21,V23,V25,V31,V27,V29)</f>
        <v>4</v>
      </c>
      <c r="W13" s="167">
        <f aca="true" t="shared" si="3" ref="W13:BE14">SUM(W15,W17,W19,W21,W23,W25,W27,W29,W31,W33,W35,W37,W39,W41)</f>
        <v>612</v>
      </c>
      <c r="X13" s="167">
        <f t="shared" si="3"/>
        <v>792</v>
      </c>
      <c r="Y13" s="167">
        <f t="shared" si="3"/>
        <v>36</v>
      </c>
      <c r="Z13" s="167">
        <f t="shared" si="3"/>
        <v>36</v>
      </c>
      <c r="AA13" s="167">
        <f t="shared" si="3"/>
        <v>36</v>
      </c>
      <c r="AB13" s="167">
        <f t="shared" si="3"/>
        <v>36</v>
      </c>
      <c r="AC13" s="167">
        <f t="shared" si="3"/>
        <v>36</v>
      </c>
      <c r="AD13" s="167">
        <f t="shared" si="3"/>
        <v>36</v>
      </c>
      <c r="AE13" s="167">
        <f t="shared" si="3"/>
        <v>36</v>
      </c>
      <c r="AF13" s="167">
        <f t="shared" si="3"/>
        <v>36</v>
      </c>
      <c r="AG13" s="167">
        <f t="shared" si="3"/>
        <v>36</v>
      </c>
      <c r="AH13" s="167">
        <f t="shared" si="3"/>
        <v>36</v>
      </c>
      <c r="AI13" s="167">
        <f t="shared" si="3"/>
        <v>36</v>
      </c>
      <c r="AJ13" s="167">
        <f t="shared" si="3"/>
        <v>36</v>
      </c>
      <c r="AK13" s="167">
        <f t="shared" si="3"/>
        <v>36</v>
      </c>
      <c r="AL13" s="167">
        <f t="shared" si="3"/>
        <v>36</v>
      </c>
      <c r="AM13" s="167">
        <f t="shared" si="3"/>
        <v>36</v>
      </c>
      <c r="AN13" s="167">
        <f t="shared" si="3"/>
        <v>36</v>
      </c>
      <c r="AO13" s="167">
        <f t="shared" si="3"/>
        <v>36</v>
      </c>
      <c r="AP13" s="167">
        <f t="shared" si="3"/>
        <v>36</v>
      </c>
      <c r="AQ13" s="167">
        <f t="shared" si="3"/>
        <v>36</v>
      </c>
      <c r="AR13" s="167">
        <f t="shared" si="3"/>
        <v>36</v>
      </c>
      <c r="AS13" s="167">
        <f t="shared" si="3"/>
        <v>36</v>
      </c>
      <c r="AT13" s="167">
        <f t="shared" si="3"/>
        <v>36</v>
      </c>
      <c r="AU13" s="167">
        <f t="shared" si="3"/>
        <v>0</v>
      </c>
      <c r="AV13" s="167">
        <f t="shared" si="3"/>
        <v>0</v>
      </c>
      <c r="AW13" s="167">
        <f t="shared" si="3"/>
        <v>0</v>
      </c>
      <c r="AX13" s="167">
        <f t="shared" si="3"/>
        <v>0</v>
      </c>
      <c r="AY13" s="167">
        <f t="shared" si="3"/>
        <v>0</v>
      </c>
      <c r="AZ13" s="167">
        <f t="shared" si="3"/>
        <v>0</v>
      </c>
      <c r="BA13" s="167">
        <f t="shared" si="3"/>
        <v>0</v>
      </c>
      <c r="BB13" s="167">
        <f t="shared" si="3"/>
        <v>0</v>
      </c>
      <c r="BC13" s="167">
        <f t="shared" si="3"/>
        <v>0</v>
      </c>
      <c r="BD13" s="167">
        <f t="shared" si="3"/>
        <v>0</v>
      </c>
      <c r="BE13" s="167">
        <f t="shared" si="3"/>
        <v>0</v>
      </c>
      <c r="BF13" s="168">
        <v>340</v>
      </c>
      <c r="BG13" s="168"/>
    </row>
    <row r="14" spans="1:59" s="169" customFormat="1" ht="13.5" customHeight="1">
      <c r="A14" s="610"/>
      <c r="B14" s="611"/>
      <c r="C14" s="166" t="s">
        <v>196</v>
      </c>
      <c r="D14" s="167">
        <f>SUM(D16,D18,D20,D22,D24,D26,D28,D30,D32,D34,D36,D38,D40,D42)</f>
        <v>0</v>
      </c>
      <c r="E14" s="167">
        <f t="shared" si="2"/>
        <v>0</v>
      </c>
      <c r="F14" s="167">
        <f t="shared" si="2"/>
        <v>0</v>
      </c>
      <c r="G14" s="167">
        <f t="shared" si="2"/>
        <v>0</v>
      </c>
      <c r="H14" s="167">
        <f t="shared" si="2"/>
        <v>0</v>
      </c>
      <c r="I14" s="167">
        <f t="shared" si="2"/>
        <v>0</v>
      </c>
      <c r="J14" s="167">
        <f t="shared" si="2"/>
        <v>0</v>
      </c>
      <c r="K14" s="167">
        <f t="shared" si="2"/>
        <v>0</v>
      </c>
      <c r="L14" s="167">
        <f t="shared" si="2"/>
        <v>0</v>
      </c>
      <c r="M14" s="167">
        <f t="shared" si="2"/>
        <v>0</v>
      </c>
      <c r="N14" s="167">
        <f t="shared" si="2"/>
        <v>0</v>
      </c>
      <c r="O14" s="167">
        <f t="shared" si="2"/>
        <v>0</v>
      </c>
      <c r="P14" s="167">
        <f t="shared" si="2"/>
        <v>0</v>
      </c>
      <c r="Q14" s="167">
        <f t="shared" si="2"/>
        <v>0</v>
      </c>
      <c r="R14" s="167">
        <f t="shared" si="2"/>
        <v>0</v>
      </c>
      <c r="S14" s="167">
        <f t="shared" si="2"/>
        <v>0</v>
      </c>
      <c r="T14" s="167">
        <f t="shared" si="2"/>
        <v>0</v>
      </c>
      <c r="U14" s="167">
        <f>SUM(U18,U20,U22,U24,U26,U32,U28,U30)</f>
        <v>0</v>
      </c>
      <c r="V14" s="167">
        <f>SUM(V18,V20,V22,V24,V26,V32,V28,V30)</f>
        <v>0</v>
      </c>
      <c r="W14" s="167">
        <f t="shared" si="3"/>
        <v>0</v>
      </c>
      <c r="X14" s="167">
        <f t="shared" si="3"/>
        <v>0</v>
      </c>
      <c r="Y14" s="167">
        <f t="shared" si="3"/>
        <v>0</v>
      </c>
      <c r="Z14" s="167">
        <f t="shared" si="3"/>
        <v>0</v>
      </c>
      <c r="AA14" s="167">
        <f t="shared" si="3"/>
        <v>0</v>
      </c>
      <c r="AB14" s="167">
        <f t="shared" si="3"/>
        <v>0</v>
      </c>
      <c r="AC14" s="167">
        <f t="shared" si="3"/>
        <v>0</v>
      </c>
      <c r="AD14" s="167">
        <f t="shared" si="3"/>
        <v>0</v>
      </c>
      <c r="AE14" s="167">
        <f t="shared" si="3"/>
        <v>0</v>
      </c>
      <c r="AF14" s="167">
        <f t="shared" si="3"/>
        <v>0</v>
      </c>
      <c r="AG14" s="167">
        <f t="shared" si="3"/>
        <v>0</v>
      </c>
      <c r="AH14" s="167">
        <f t="shared" si="3"/>
        <v>0</v>
      </c>
      <c r="AI14" s="167">
        <f t="shared" si="3"/>
        <v>0</v>
      </c>
      <c r="AJ14" s="167">
        <f t="shared" si="3"/>
        <v>0</v>
      </c>
      <c r="AK14" s="167">
        <f t="shared" si="3"/>
        <v>0</v>
      </c>
      <c r="AL14" s="167">
        <f t="shared" si="3"/>
        <v>0</v>
      </c>
      <c r="AM14" s="167">
        <f t="shared" si="3"/>
        <v>0</v>
      </c>
      <c r="AN14" s="167">
        <f t="shared" si="3"/>
        <v>0</v>
      </c>
      <c r="AO14" s="167">
        <f t="shared" si="3"/>
        <v>0</v>
      </c>
      <c r="AP14" s="167">
        <f t="shared" si="3"/>
        <v>0</v>
      </c>
      <c r="AQ14" s="167">
        <f t="shared" si="3"/>
        <v>0</v>
      </c>
      <c r="AR14" s="167">
        <f t="shared" si="3"/>
        <v>0</v>
      </c>
      <c r="AS14" s="167">
        <f t="shared" si="3"/>
        <v>0</v>
      </c>
      <c r="AT14" s="167">
        <f t="shared" si="3"/>
        <v>0</v>
      </c>
      <c r="AU14" s="167">
        <f t="shared" si="3"/>
        <v>0</v>
      </c>
      <c r="AV14" s="167">
        <f t="shared" si="3"/>
        <v>0</v>
      </c>
      <c r="AW14" s="167">
        <f t="shared" si="3"/>
        <v>0</v>
      </c>
      <c r="AX14" s="167">
        <f t="shared" si="3"/>
        <v>0</v>
      </c>
      <c r="AY14" s="167">
        <f t="shared" si="3"/>
        <v>0</v>
      </c>
      <c r="AZ14" s="167">
        <f t="shared" si="3"/>
        <v>0</v>
      </c>
      <c r="BA14" s="167">
        <f t="shared" si="3"/>
        <v>0</v>
      </c>
      <c r="BB14" s="167">
        <f t="shared" si="3"/>
        <v>0</v>
      </c>
      <c r="BC14" s="167">
        <f t="shared" si="3"/>
        <v>0</v>
      </c>
      <c r="BD14" s="167">
        <f t="shared" si="3"/>
        <v>0</v>
      </c>
      <c r="BE14" s="167">
        <f t="shared" si="3"/>
        <v>0</v>
      </c>
      <c r="BF14" s="168"/>
      <c r="BG14" s="168"/>
    </row>
    <row r="15" spans="1:59" s="169" customFormat="1" ht="13.5" customHeight="1">
      <c r="A15" s="621" t="s">
        <v>30</v>
      </c>
      <c r="B15" s="621" t="s">
        <v>367</v>
      </c>
      <c r="C15" s="171" t="s">
        <v>195</v>
      </c>
      <c r="D15" s="172">
        <v>2</v>
      </c>
      <c r="E15" s="172">
        <v>2</v>
      </c>
      <c r="F15" s="172">
        <v>2</v>
      </c>
      <c r="G15" s="172">
        <v>2</v>
      </c>
      <c r="H15" s="172">
        <v>2</v>
      </c>
      <c r="I15" s="172">
        <v>2</v>
      </c>
      <c r="J15" s="172">
        <v>2</v>
      </c>
      <c r="K15" s="172">
        <v>2</v>
      </c>
      <c r="L15" s="172">
        <v>2</v>
      </c>
      <c r="M15" s="172">
        <v>1</v>
      </c>
      <c r="N15" s="172">
        <v>2</v>
      </c>
      <c r="O15" s="172">
        <v>2</v>
      </c>
      <c r="P15" s="172">
        <v>1</v>
      </c>
      <c r="Q15" s="172">
        <v>1</v>
      </c>
      <c r="R15" s="172">
        <v>1</v>
      </c>
      <c r="S15" s="172">
        <v>1</v>
      </c>
      <c r="T15" s="172">
        <v>1</v>
      </c>
      <c r="U15" s="167"/>
      <c r="V15" s="167"/>
      <c r="W15" s="173">
        <f>SUM(D15:T15)</f>
        <v>28</v>
      </c>
      <c r="X15" s="173">
        <f>SUM(Y15:BE15)</f>
        <v>44</v>
      </c>
      <c r="Y15" s="172">
        <v>2</v>
      </c>
      <c r="Z15" s="172">
        <v>2</v>
      </c>
      <c r="AA15" s="172">
        <v>2</v>
      </c>
      <c r="AB15" s="172">
        <v>2</v>
      </c>
      <c r="AC15" s="172">
        <v>2</v>
      </c>
      <c r="AD15" s="172">
        <v>2</v>
      </c>
      <c r="AE15" s="172">
        <v>2</v>
      </c>
      <c r="AF15" s="172">
        <v>2</v>
      </c>
      <c r="AG15" s="172">
        <v>2</v>
      </c>
      <c r="AH15" s="172">
        <v>2</v>
      </c>
      <c r="AI15" s="172">
        <v>2</v>
      </c>
      <c r="AJ15" s="172">
        <v>2</v>
      </c>
      <c r="AK15" s="172">
        <v>2</v>
      </c>
      <c r="AL15" s="172">
        <v>2</v>
      </c>
      <c r="AM15" s="172">
        <v>2</v>
      </c>
      <c r="AN15" s="172">
        <v>2</v>
      </c>
      <c r="AO15" s="172">
        <v>2</v>
      </c>
      <c r="AP15" s="172">
        <v>2</v>
      </c>
      <c r="AQ15" s="172">
        <v>2</v>
      </c>
      <c r="AR15" s="172">
        <v>2</v>
      </c>
      <c r="AS15" s="172">
        <v>2</v>
      </c>
      <c r="AT15" s="172">
        <v>2</v>
      </c>
      <c r="AU15" s="174">
        <v>0</v>
      </c>
      <c r="AV15" s="174">
        <v>0</v>
      </c>
      <c r="AW15" s="172">
        <v>0</v>
      </c>
      <c r="AX15" s="172">
        <v>0</v>
      </c>
      <c r="AY15" s="172">
        <v>0</v>
      </c>
      <c r="AZ15" s="172">
        <v>0</v>
      </c>
      <c r="BA15" s="172">
        <v>0</v>
      </c>
      <c r="BB15" s="172">
        <v>0</v>
      </c>
      <c r="BC15" s="172">
        <v>0</v>
      </c>
      <c r="BD15" s="172">
        <v>0</v>
      </c>
      <c r="BE15" s="172">
        <v>0</v>
      </c>
      <c r="BF15" s="91">
        <v>28</v>
      </c>
      <c r="BG15" s="90">
        <v>44</v>
      </c>
    </row>
    <row r="16" spans="1:57" s="169" customFormat="1" ht="13.5" customHeight="1">
      <c r="A16" s="621"/>
      <c r="B16" s="621"/>
      <c r="C16" s="171" t="s">
        <v>196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3">
        <f aca="true" t="shared" si="4" ref="W16:W41">SUM(D16:T16)</f>
        <v>0</v>
      </c>
      <c r="X16" s="173">
        <f aca="true" t="shared" si="5" ref="X16:X41">SUM(Y16:BE16)</f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0</v>
      </c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4">
        <v>0</v>
      </c>
      <c r="AV16" s="174">
        <v>0</v>
      </c>
      <c r="AW16" s="172">
        <v>0</v>
      </c>
      <c r="AX16" s="172">
        <v>0</v>
      </c>
      <c r="AY16" s="172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72">
        <v>0</v>
      </c>
    </row>
    <row r="17" spans="1:59" s="176" customFormat="1" ht="13.5" customHeight="1">
      <c r="A17" s="621" t="s">
        <v>31</v>
      </c>
      <c r="B17" s="621" t="s">
        <v>371</v>
      </c>
      <c r="C17" s="171" t="s">
        <v>195</v>
      </c>
      <c r="D17" s="172">
        <v>3</v>
      </c>
      <c r="E17" s="172">
        <v>3</v>
      </c>
      <c r="F17" s="172">
        <v>3</v>
      </c>
      <c r="G17" s="172">
        <v>2</v>
      </c>
      <c r="H17" s="172">
        <v>2</v>
      </c>
      <c r="I17" s="172">
        <v>2</v>
      </c>
      <c r="J17" s="172">
        <v>3</v>
      </c>
      <c r="K17" s="172">
        <v>2</v>
      </c>
      <c r="L17" s="172">
        <v>3</v>
      </c>
      <c r="M17" s="172">
        <v>2</v>
      </c>
      <c r="N17" s="172">
        <v>2</v>
      </c>
      <c r="O17" s="172">
        <v>2</v>
      </c>
      <c r="P17" s="172">
        <v>3</v>
      </c>
      <c r="Q17" s="172">
        <v>2</v>
      </c>
      <c r="R17" s="172">
        <v>3</v>
      </c>
      <c r="S17" s="172">
        <v>3</v>
      </c>
      <c r="T17" s="172">
        <v>2</v>
      </c>
      <c r="U17" s="172">
        <v>0</v>
      </c>
      <c r="V17" s="172">
        <v>0</v>
      </c>
      <c r="W17" s="173">
        <f t="shared" si="4"/>
        <v>42</v>
      </c>
      <c r="X17" s="173">
        <f t="shared" si="5"/>
        <v>66</v>
      </c>
      <c r="Y17" s="172">
        <v>3</v>
      </c>
      <c r="Z17" s="172">
        <v>3</v>
      </c>
      <c r="AA17" s="172">
        <v>3</v>
      </c>
      <c r="AB17" s="172">
        <v>3</v>
      </c>
      <c r="AC17" s="172">
        <v>3</v>
      </c>
      <c r="AD17" s="172">
        <v>3</v>
      </c>
      <c r="AE17" s="172">
        <v>3</v>
      </c>
      <c r="AF17" s="172">
        <v>3</v>
      </c>
      <c r="AG17" s="172">
        <v>3</v>
      </c>
      <c r="AH17" s="172">
        <v>3</v>
      </c>
      <c r="AI17" s="172">
        <v>3</v>
      </c>
      <c r="AJ17" s="172">
        <v>3</v>
      </c>
      <c r="AK17" s="172">
        <v>3</v>
      </c>
      <c r="AL17" s="172">
        <v>3</v>
      </c>
      <c r="AM17" s="172">
        <v>3</v>
      </c>
      <c r="AN17" s="172">
        <v>3</v>
      </c>
      <c r="AO17" s="172">
        <v>3</v>
      </c>
      <c r="AP17" s="172">
        <v>3</v>
      </c>
      <c r="AQ17" s="172">
        <v>3</v>
      </c>
      <c r="AR17" s="172">
        <v>3</v>
      </c>
      <c r="AS17" s="172">
        <v>3</v>
      </c>
      <c r="AT17" s="172">
        <v>3</v>
      </c>
      <c r="AU17" s="174">
        <v>0</v>
      </c>
      <c r="AV17" s="174">
        <v>0</v>
      </c>
      <c r="AW17" s="172">
        <v>0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72">
        <v>0</v>
      </c>
      <c r="BF17" s="91">
        <v>42</v>
      </c>
      <c r="BG17" s="90">
        <v>66</v>
      </c>
    </row>
    <row r="18" spans="1:57" s="176" customFormat="1" ht="13.5" customHeight="1">
      <c r="A18" s="621"/>
      <c r="B18" s="621"/>
      <c r="C18" s="171" t="s">
        <v>196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3">
        <f t="shared" si="4"/>
        <v>0</v>
      </c>
      <c r="X18" s="173">
        <f t="shared" si="5"/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72">
        <v>0</v>
      </c>
      <c r="AK18" s="172">
        <v>0</v>
      </c>
      <c r="AL18" s="172">
        <v>0</v>
      </c>
      <c r="AM18" s="172">
        <v>0</v>
      </c>
      <c r="AN18" s="172">
        <v>0</v>
      </c>
      <c r="AO18" s="172">
        <v>0</v>
      </c>
      <c r="AP18" s="172">
        <v>0</v>
      </c>
      <c r="AQ18" s="172">
        <v>0</v>
      </c>
      <c r="AR18" s="172">
        <v>0</v>
      </c>
      <c r="AS18" s="172">
        <v>0</v>
      </c>
      <c r="AT18" s="172">
        <v>0</v>
      </c>
      <c r="AU18" s="174">
        <v>0</v>
      </c>
      <c r="AV18" s="174">
        <v>0</v>
      </c>
      <c r="AW18" s="172">
        <v>0</v>
      </c>
      <c r="AX18" s="172">
        <v>0</v>
      </c>
      <c r="AY18" s="172">
        <v>0</v>
      </c>
      <c r="AZ18" s="172">
        <v>0</v>
      </c>
      <c r="BA18" s="172">
        <v>0</v>
      </c>
      <c r="BB18" s="172">
        <v>0</v>
      </c>
      <c r="BC18" s="172">
        <v>0</v>
      </c>
      <c r="BD18" s="172">
        <v>0</v>
      </c>
      <c r="BE18" s="172">
        <v>0</v>
      </c>
    </row>
    <row r="19" spans="1:59" s="176" customFormat="1" ht="13.5" customHeight="1">
      <c r="A19" s="621" t="s">
        <v>32</v>
      </c>
      <c r="B19" s="621" t="s">
        <v>134</v>
      </c>
      <c r="C19" s="171" t="s">
        <v>195</v>
      </c>
      <c r="D19" s="172">
        <v>5</v>
      </c>
      <c r="E19" s="172">
        <v>5</v>
      </c>
      <c r="F19" s="172">
        <v>6</v>
      </c>
      <c r="G19" s="172">
        <v>6</v>
      </c>
      <c r="H19" s="172">
        <v>6</v>
      </c>
      <c r="I19" s="172">
        <v>6</v>
      </c>
      <c r="J19" s="172">
        <v>6</v>
      </c>
      <c r="K19" s="172">
        <v>6</v>
      </c>
      <c r="L19" s="172">
        <v>6</v>
      </c>
      <c r="M19" s="172">
        <v>6</v>
      </c>
      <c r="N19" s="172">
        <v>6</v>
      </c>
      <c r="O19" s="172">
        <v>6</v>
      </c>
      <c r="P19" s="172">
        <v>6</v>
      </c>
      <c r="Q19" s="172">
        <v>6</v>
      </c>
      <c r="R19" s="172">
        <v>6</v>
      </c>
      <c r="S19" s="172">
        <v>6</v>
      </c>
      <c r="T19" s="172">
        <v>6</v>
      </c>
      <c r="U19" s="172">
        <v>0</v>
      </c>
      <c r="V19" s="172">
        <v>0</v>
      </c>
      <c r="W19" s="173">
        <f t="shared" si="4"/>
        <v>100</v>
      </c>
      <c r="X19" s="173">
        <f t="shared" si="5"/>
        <v>132</v>
      </c>
      <c r="Y19" s="172">
        <v>6</v>
      </c>
      <c r="Z19" s="172">
        <v>6</v>
      </c>
      <c r="AA19" s="172">
        <v>6</v>
      </c>
      <c r="AB19" s="172">
        <v>6</v>
      </c>
      <c r="AC19" s="172">
        <v>6</v>
      </c>
      <c r="AD19" s="172">
        <v>6</v>
      </c>
      <c r="AE19" s="172">
        <v>6</v>
      </c>
      <c r="AF19" s="172">
        <v>6</v>
      </c>
      <c r="AG19" s="172">
        <v>6</v>
      </c>
      <c r="AH19" s="172">
        <v>6</v>
      </c>
      <c r="AI19" s="172">
        <v>6</v>
      </c>
      <c r="AJ19" s="172">
        <v>6</v>
      </c>
      <c r="AK19" s="172">
        <v>6</v>
      </c>
      <c r="AL19" s="172">
        <v>6</v>
      </c>
      <c r="AM19" s="172">
        <v>6</v>
      </c>
      <c r="AN19" s="172">
        <v>6</v>
      </c>
      <c r="AO19" s="172">
        <v>6</v>
      </c>
      <c r="AP19" s="172">
        <v>6</v>
      </c>
      <c r="AQ19" s="172">
        <v>6</v>
      </c>
      <c r="AR19" s="172">
        <v>6</v>
      </c>
      <c r="AS19" s="172">
        <v>6</v>
      </c>
      <c r="AT19" s="172">
        <v>6</v>
      </c>
      <c r="AU19" s="174">
        <v>0</v>
      </c>
      <c r="AV19" s="174">
        <v>0</v>
      </c>
      <c r="AW19" s="172">
        <v>0</v>
      </c>
      <c r="AX19" s="172">
        <v>0</v>
      </c>
      <c r="AY19" s="172">
        <v>0</v>
      </c>
      <c r="AZ19" s="172">
        <v>0</v>
      </c>
      <c r="BA19" s="172">
        <v>0</v>
      </c>
      <c r="BB19" s="172">
        <v>0</v>
      </c>
      <c r="BC19" s="172">
        <v>0</v>
      </c>
      <c r="BD19" s="172">
        <v>0</v>
      </c>
      <c r="BE19" s="172">
        <v>0</v>
      </c>
      <c r="BF19" s="99">
        <v>100</v>
      </c>
      <c r="BG19" s="14">
        <v>132</v>
      </c>
    </row>
    <row r="20" spans="1:57" s="176" customFormat="1" ht="13.5" customHeight="1">
      <c r="A20" s="621"/>
      <c r="B20" s="621"/>
      <c r="C20" s="171" t="s">
        <v>196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3">
        <f t="shared" si="4"/>
        <v>0</v>
      </c>
      <c r="X20" s="173">
        <f t="shared" si="5"/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4">
        <v>0</v>
      </c>
      <c r="AV20" s="174">
        <v>0</v>
      </c>
      <c r="AW20" s="172">
        <v>0</v>
      </c>
      <c r="AX20" s="172">
        <v>0</v>
      </c>
      <c r="AY20" s="172">
        <v>0</v>
      </c>
      <c r="AZ20" s="172">
        <v>0</v>
      </c>
      <c r="BA20" s="172">
        <v>0</v>
      </c>
      <c r="BB20" s="172">
        <v>0</v>
      </c>
      <c r="BC20" s="172">
        <v>0</v>
      </c>
      <c r="BD20" s="172">
        <v>0</v>
      </c>
      <c r="BE20" s="172">
        <v>0</v>
      </c>
    </row>
    <row r="21" spans="1:59" s="176" customFormat="1" ht="13.5" customHeight="1">
      <c r="A21" s="621" t="s">
        <v>34</v>
      </c>
      <c r="B21" s="621" t="s">
        <v>137</v>
      </c>
      <c r="C21" s="171" t="s">
        <v>195</v>
      </c>
      <c r="D21" s="172">
        <v>2</v>
      </c>
      <c r="E21" s="172">
        <v>2</v>
      </c>
      <c r="F21" s="172">
        <v>2</v>
      </c>
      <c r="G21" s="172">
        <v>2</v>
      </c>
      <c r="H21" s="172">
        <v>2</v>
      </c>
      <c r="I21" s="172">
        <v>2</v>
      </c>
      <c r="J21" s="172">
        <v>2</v>
      </c>
      <c r="K21" s="172">
        <v>2</v>
      </c>
      <c r="L21" s="172">
        <v>2</v>
      </c>
      <c r="M21" s="172">
        <v>2</v>
      </c>
      <c r="N21" s="172">
        <v>2</v>
      </c>
      <c r="O21" s="172">
        <v>1</v>
      </c>
      <c r="P21" s="172">
        <v>1</v>
      </c>
      <c r="Q21" s="172">
        <v>1</v>
      </c>
      <c r="R21" s="172">
        <v>1</v>
      </c>
      <c r="S21" s="172">
        <v>1</v>
      </c>
      <c r="T21" s="172">
        <v>1</v>
      </c>
      <c r="U21" s="172">
        <v>0</v>
      </c>
      <c r="V21" s="172">
        <v>0</v>
      </c>
      <c r="W21" s="173">
        <f t="shared" si="4"/>
        <v>28</v>
      </c>
      <c r="X21" s="173">
        <f t="shared" si="5"/>
        <v>44</v>
      </c>
      <c r="Y21" s="172">
        <v>2</v>
      </c>
      <c r="Z21" s="172">
        <v>2</v>
      </c>
      <c r="AA21" s="172">
        <v>2</v>
      </c>
      <c r="AB21" s="172">
        <v>2</v>
      </c>
      <c r="AC21" s="172">
        <v>2</v>
      </c>
      <c r="AD21" s="172">
        <v>2</v>
      </c>
      <c r="AE21" s="172">
        <v>2</v>
      </c>
      <c r="AF21" s="172">
        <v>2</v>
      </c>
      <c r="AG21" s="172">
        <v>2</v>
      </c>
      <c r="AH21" s="172">
        <v>2</v>
      </c>
      <c r="AI21" s="172">
        <v>2</v>
      </c>
      <c r="AJ21" s="172">
        <v>2</v>
      </c>
      <c r="AK21" s="172">
        <v>2</v>
      </c>
      <c r="AL21" s="172">
        <v>2</v>
      </c>
      <c r="AM21" s="172">
        <v>2</v>
      </c>
      <c r="AN21" s="172">
        <v>2</v>
      </c>
      <c r="AO21" s="172">
        <v>2</v>
      </c>
      <c r="AP21" s="172">
        <v>2</v>
      </c>
      <c r="AQ21" s="172">
        <v>2</v>
      </c>
      <c r="AR21" s="172">
        <v>2</v>
      </c>
      <c r="AS21" s="172">
        <v>2</v>
      </c>
      <c r="AT21" s="172">
        <v>2</v>
      </c>
      <c r="AU21" s="174">
        <v>0</v>
      </c>
      <c r="AV21" s="174">
        <v>0</v>
      </c>
      <c r="AW21" s="172">
        <v>0</v>
      </c>
      <c r="AX21" s="172">
        <v>0</v>
      </c>
      <c r="AY21" s="172">
        <v>0</v>
      </c>
      <c r="AZ21" s="172">
        <v>0</v>
      </c>
      <c r="BA21" s="172">
        <v>0</v>
      </c>
      <c r="BB21" s="172">
        <v>0</v>
      </c>
      <c r="BC21" s="172">
        <v>0</v>
      </c>
      <c r="BD21" s="172">
        <v>0</v>
      </c>
      <c r="BE21" s="172">
        <v>0</v>
      </c>
      <c r="BF21" s="236">
        <v>28</v>
      </c>
      <c r="BG21" s="92">
        <v>44</v>
      </c>
    </row>
    <row r="22" spans="1:57" s="176" customFormat="1" ht="13.5" customHeight="1">
      <c r="A22" s="621"/>
      <c r="B22" s="621"/>
      <c r="C22" s="171" t="s">
        <v>196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3">
        <f t="shared" si="4"/>
        <v>0</v>
      </c>
      <c r="X22" s="173">
        <f t="shared" si="5"/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0</v>
      </c>
      <c r="AN22" s="172">
        <v>0</v>
      </c>
      <c r="AO22" s="172">
        <v>0</v>
      </c>
      <c r="AP22" s="172">
        <v>0</v>
      </c>
      <c r="AQ22" s="172">
        <v>0</v>
      </c>
      <c r="AR22" s="172">
        <v>0</v>
      </c>
      <c r="AS22" s="172">
        <v>0</v>
      </c>
      <c r="AT22" s="172">
        <v>0</v>
      </c>
      <c r="AU22" s="174">
        <v>0</v>
      </c>
      <c r="AV22" s="174">
        <v>0</v>
      </c>
      <c r="AW22" s="172">
        <v>0</v>
      </c>
      <c r="AX22" s="172">
        <v>0</v>
      </c>
      <c r="AY22" s="172">
        <v>0</v>
      </c>
      <c r="AZ22" s="172">
        <v>0</v>
      </c>
      <c r="BA22" s="172">
        <v>0</v>
      </c>
      <c r="BB22" s="172">
        <v>0</v>
      </c>
      <c r="BC22" s="172">
        <v>0</v>
      </c>
      <c r="BD22" s="172">
        <v>0</v>
      </c>
      <c r="BE22" s="172">
        <v>0</v>
      </c>
    </row>
    <row r="23" spans="1:59" s="176" customFormat="1" ht="13.5" customHeight="1">
      <c r="A23" s="621" t="s">
        <v>33</v>
      </c>
      <c r="B23" s="621" t="s">
        <v>368</v>
      </c>
      <c r="C23" s="171" t="s">
        <v>195</v>
      </c>
      <c r="D23" s="172">
        <v>3</v>
      </c>
      <c r="E23" s="172">
        <v>4</v>
      </c>
      <c r="F23" s="172">
        <v>2</v>
      </c>
      <c r="G23" s="172">
        <v>4</v>
      </c>
      <c r="H23" s="172">
        <v>4</v>
      </c>
      <c r="I23" s="172">
        <v>4</v>
      </c>
      <c r="J23" s="172">
        <v>2</v>
      </c>
      <c r="K23" s="172">
        <v>3</v>
      </c>
      <c r="L23" s="172">
        <v>2</v>
      </c>
      <c r="M23" s="172">
        <v>5</v>
      </c>
      <c r="N23" s="172">
        <v>4</v>
      </c>
      <c r="O23" s="172">
        <v>4</v>
      </c>
      <c r="P23" s="172">
        <v>4</v>
      </c>
      <c r="Q23" s="172">
        <v>6</v>
      </c>
      <c r="R23" s="172">
        <v>4</v>
      </c>
      <c r="S23" s="172">
        <v>4</v>
      </c>
      <c r="T23" s="172">
        <v>5</v>
      </c>
      <c r="U23" s="172">
        <v>4</v>
      </c>
      <c r="V23" s="172">
        <v>4</v>
      </c>
      <c r="W23" s="173">
        <f t="shared" si="4"/>
        <v>64</v>
      </c>
      <c r="X23" s="173">
        <f t="shared" si="5"/>
        <v>44</v>
      </c>
      <c r="Y23" s="172">
        <v>2</v>
      </c>
      <c r="Z23" s="172">
        <v>2</v>
      </c>
      <c r="AA23" s="172">
        <v>2</v>
      </c>
      <c r="AB23" s="172">
        <v>2</v>
      </c>
      <c r="AC23" s="172">
        <v>2</v>
      </c>
      <c r="AD23" s="172">
        <v>2</v>
      </c>
      <c r="AE23" s="172">
        <v>2</v>
      </c>
      <c r="AF23" s="172">
        <v>2</v>
      </c>
      <c r="AG23" s="172">
        <v>2</v>
      </c>
      <c r="AH23" s="172">
        <v>2</v>
      </c>
      <c r="AI23" s="172">
        <v>2</v>
      </c>
      <c r="AJ23" s="172">
        <v>2</v>
      </c>
      <c r="AK23" s="172">
        <v>2</v>
      </c>
      <c r="AL23" s="172">
        <v>2</v>
      </c>
      <c r="AM23" s="172">
        <v>2</v>
      </c>
      <c r="AN23" s="172">
        <v>2</v>
      </c>
      <c r="AO23" s="172">
        <v>2</v>
      </c>
      <c r="AP23" s="172">
        <v>2</v>
      </c>
      <c r="AQ23" s="172">
        <v>2</v>
      </c>
      <c r="AR23" s="172">
        <v>2</v>
      </c>
      <c r="AS23" s="172">
        <v>2</v>
      </c>
      <c r="AT23" s="172">
        <v>2</v>
      </c>
      <c r="AU23" s="174">
        <v>0</v>
      </c>
      <c r="AV23" s="174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72">
        <v>0</v>
      </c>
      <c r="BF23" s="91">
        <v>64</v>
      </c>
      <c r="BG23" s="90">
        <v>44</v>
      </c>
    </row>
    <row r="24" spans="1:57" s="176" customFormat="1" ht="13.5" customHeight="1">
      <c r="A24" s="621"/>
      <c r="B24" s="621"/>
      <c r="C24" s="171" t="s">
        <v>196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3">
        <f t="shared" si="4"/>
        <v>0</v>
      </c>
      <c r="X24" s="173">
        <f t="shared" si="5"/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4">
        <v>0</v>
      </c>
      <c r="AV24" s="174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72">
        <v>0</v>
      </c>
    </row>
    <row r="25" spans="1:59" s="176" customFormat="1" ht="13.5" customHeight="1">
      <c r="A25" s="621" t="s">
        <v>36</v>
      </c>
      <c r="B25" s="621" t="s">
        <v>41</v>
      </c>
      <c r="C25" s="171" t="s">
        <v>195</v>
      </c>
      <c r="D25" s="172">
        <v>3</v>
      </c>
      <c r="E25" s="172">
        <v>3</v>
      </c>
      <c r="F25" s="172">
        <v>3</v>
      </c>
      <c r="G25" s="172">
        <v>2</v>
      </c>
      <c r="H25" s="172">
        <v>2</v>
      </c>
      <c r="I25" s="172">
        <v>2</v>
      </c>
      <c r="J25" s="172">
        <v>3</v>
      </c>
      <c r="K25" s="172">
        <v>2</v>
      </c>
      <c r="L25" s="172">
        <v>3</v>
      </c>
      <c r="M25" s="172">
        <v>2</v>
      </c>
      <c r="N25" s="172">
        <v>2</v>
      </c>
      <c r="O25" s="172">
        <v>2</v>
      </c>
      <c r="P25" s="172">
        <v>3</v>
      </c>
      <c r="Q25" s="172">
        <v>2</v>
      </c>
      <c r="R25" s="172">
        <v>3</v>
      </c>
      <c r="S25" s="172">
        <v>3</v>
      </c>
      <c r="T25" s="172">
        <v>2</v>
      </c>
      <c r="U25" s="172">
        <v>0</v>
      </c>
      <c r="V25" s="172">
        <v>0</v>
      </c>
      <c r="W25" s="173">
        <f t="shared" si="4"/>
        <v>42</v>
      </c>
      <c r="X25" s="173">
        <f t="shared" si="5"/>
        <v>66</v>
      </c>
      <c r="Y25" s="172">
        <v>3</v>
      </c>
      <c r="Z25" s="172">
        <v>3</v>
      </c>
      <c r="AA25" s="172">
        <v>3</v>
      </c>
      <c r="AB25" s="172">
        <v>3</v>
      </c>
      <c r="AC25" s="172">
        <v>3</v>
      </c>
      <c r="AD25" s="172">
        <v>3</v>
      </c>
      <c r="AE25" s="172">
        <v>3</v>
      </c>
      <c r="AF25" s="172">
        <v>3</v>
      </c>
      <c r="AG25" s="172">
        <v>3</v>
      </c>
      <c r="AH25" s="172">
        <v>3</v>
      </c>
      <c r="AI25" s="172">
        <v>3</v>
      </c>
      <c r="AJ25" s="172">
        <v>3</v>
      </c>
      <c r="AK25" s="172">
        <v>3</v>
      </c>
      <c r="AL25" s="172">
        <v>3</v>
      </c>
      <c r="AM25" s="172">
        <v>3</v>
      </c>
      <c r="AN25" s="172">
        <v>3</v>
      </c>
      <c r="AO25" s="172">
        <v>3</v>
      </c>
      <c r="AP25" s="172">
        <v>3</v>
      </c>
      <c r="AQ25" s="172">
        <v>3</v>
      </c>
      <c r="AR25" s="172">
        <v>3</v>
      </c>
      <c r="AS25" s="172">
        <v>3</v>
      </c>
      <c r="AT25" s="172">
        <v>3</v>
      </c>
      <c r="AU25" s="174">
        <v>0</v>
      </c>
      <c r="AV25" s="174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172">
        <v>0</v>
      </c>
      <c r="BF25" s="91">
        <v>42</v>
      </c>
      <c r="BG25" s="90">
        <v>66</v>
      </c>
    </row>
    <row r="26" spans="1:57" s="176" customFormat="1" ht="13.5" customHeight="1">
      <c r="A26" s="621"/>
      <c r="B26" s="621"/>
      <c r="C26" s="171" t="s">
        <v>196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3">
        <f t="shared" si="4"/>
        <v>0</v>
      </c>
      <c r="X26" s="173">
        <f t="shared" si="5"/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4">
        <v>0</v>
      </c>
      <c r="AV26" s="174">
        <v>0</v>
      </c>
      <c r="AW26" s="172">
        <v>0</v>
      </c>
      <c r="AX26" s="172">
        <v>0</v>
      </c>
      <c r="AY26" s="172">
        <v>0</v>
      </c>
      <c r="AZ26" s="172">
        <v>0</v>
      </c>
      <c r="BA26" s="172">
        <v>0</v>
      </c>
      <c r="BB26" s="172">
        <v>0</v>
      </c>
      <c r="BC26" s="172">
        <v>0</v>
      </c>
      <c r="BD26" s="172">
        <v>0</v>
      </c>
      <c r="BE26" s="172">
        <v>0</v>
      </c>
    </row>
    <row r="27" spans="1:59" s="176" customFormat="1" ht="13.5" customHeight="1">
      <c r="A27" s="621" t="s">
        <v>37</v>
      </c>
      <c r="B27" s="621" t="s">
        <v>324</v>
      </c>
      <c r="C27" s="171" t="s">
        <v>195</v>
      </c>
      <c r="D27" s="172">
        <v>4</v>
      </c>
      <c r="E27" s="172">
        <v>3</v>
      </c>
      <c r="F27" s="172">
        <v>4</v>
      </c>
      <c r="G27" s="172">
        <v>3</v>
      </c>
      <c r="H27" s="172">
        <v>4</v>
      </c>
      <c r="I27" s="172">
        <v>3</v>
      </c>
      <c r="J27" s="172">
        <v>4</v>
      </c>
      <c r="K27" s="172">
        <v>3</v>
      </c>
      <c r="L27" s="172">
        <v>4</v>
      </c>
      <c r="M27" s="172">
        <v>3</v>
      </c>
      <c r="N27" s="172">
        <v>3</v>
      </c>
      <c r="O27" s="172">
        <v>3</v>
      </c>
      <c r="P27" s="172">
        <v>3</v>
      </c>
      <c r="Q27" s="172">
        <v>3</v>
      </c>
      <c r="R27" s="172">
        <v>3</v>
      </c>
      <c r="S27" s="172">
        <v>3</v>
      </c>
      <c r="T27" s="172">
        <v>3</v>
      </c>
      <c r="U27" s="172">
        <v>0</v>
      </c>
      <c r="V27" s="172">
        <v>0</v>
      </c>
      <c r="W27" s="173">
        <f t="shared" si="4"/>
        <v>56</v>
      </c>
      <c r="X27" s="173">
        <f t="shared" si="5"/>
        <v>88</v>
      </c>
      <c r="Y27" s="172">
        <v>4</v>
      </c>
      <c r="Z27" s="172">
        <v>4</v>
      </c>
      <c r="AA27" s="172">
        <v>4</v>
      </c>
      <c r="AB27" s="172">
        <v>4</v>
      </c>
      <c r="AC27" s="172">
        <v>4</v>
      </c>
      <c r="AD27" s="172">
        <v>4</v>
      </c>
      <c r="AE27" s="172">
        <v>4</v>
      </c>
      <c r="AF27" s="172">
        <v>4</v>
      </c>
      <c r="AG27" s="172">
        <v>4</v>
      </c>
      <c r="AH27" s="172">
        <v>4</v>
      </c>
      <c r="AI27" s="172">
        <v>4</v>
      </c>
      <c r="AJ27" s="172">
        <v>4</v>
      </c>
      <c r="AK27" s="172">
        <v>4</v>
      </c>
      <c r="AL27" s="172">
        <v>4</v>
      </c>
      <c r="AM27" s="172">
        <v>4</v>
      </c>
      <c r="AN27" s="172">
        <v>4</v>
      </c>
      <c r="AO27" s="172">
        <v>4</v>
      </c>
      <c r="AP27" s="172">
        <v>4</v>
      </c>
      <c r="AQ27" s="172">
        <v>4</v>
      </c>
      <c r="AR27" s="172">
        <v>4</v>
      </c>
      <c r="AS27" s="172">
        <v>4</v>
      </c>
      <c r="AT27" s="172">
        <v>4</v>
      </c>
      <c r="AU27" s="174">
        <v>0</v>
      </c>
      <c r="AV27" s="174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72">
        <v>0</v>
      </c>
      <c r="BF27" s="99">
        <v>56</v>
      </c>
      <c r="BG27" s="14">
        <v>88</v>
      </c>
    </row>
    <row r="28" spans="1:57" s="176" customFormat="1" ht="13.5" customHeight="1">
      <c r="A28" s="621"/>
      <c r="B28" s="621"/>
      <c r="C28" s="171" t="s">
        <v>196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3">
        <f t="shared" si="4"/>
        <v>0</v>
      </c>
      <c r="X28" s="173">
        <f t="shared" si="5"/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4">
        <v>0</v>
      </c>
      <c r="AV28" s="174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72">
        <v>0</v>
      </c>
    </row>
    <row r="29" spans="1:59" s="176" customFormat="1" ht="13.5" customHeight="1">
      <c r="A29" s="621" t="s">
        <v>39</v>
      </c>
      <c r="B29" s="621" t="s">
        <v>325</v>
      </c>
      <c r="C29" s="171" t="s">
        <v>195</v>
      </c>
      <c r="D29" s="172">
        <v>2</v>
      </c>
      <c r="E29" s="172">
        <v>2</v>
      </c>
      <c r="F29" s="172">
        <v>2</v>
      </c>
      <c r="G29" s="172">
        <v>2</v>
      </c>
      <c r="H29" s="172">
        <v>2</v>
      </c>
      <c r="I29" s="172">
        <v>2</v>
      </c>
      <c r="J29" s="172">
        <v>1</v>
      </c>
      <c r="K29" s="172">
        <v>2</v>
      </c>
      <c r="L29" s="172">
        <v>2</v>
      </c>
      <c r="M29" s="172">
        <v>2</v>
      </c>
      <c r="N29" s="172">
        <v>1</v>
      </c>
      <c r="O29" s="172">
        <v>2</v>
      </c>
      <c r="P29" s="172">
        <v>1</v>
      </c>
      <c r="Q29" s="172">
        <v>1</v>
      </c>
      <c r="R29" s="172">
        <v>1</v>
      </c>
      <c r="S29" s="172">
        <v>1</v>
      </c>
      <c r="T29" s="172">
        <v>2</v>
      </c>
      <c r="U29" s="172">
        <v>0</v>
      </c>
      <c r="V29" s="172">
        <v>0</v>
      </c>
      <c r="W29" s="173">
        <f t="shared" si="4"/>
        <v>28</v>
      </c>
      <c r="X29" s="173">
        <f t="shared" si="5"/>
        <v>44</v>
      </c>
      <c r="Y29" s="172">
        <v>2</v>
      </c>
      <c r="Z29" s="172">
        <v>2</v>
      </c>
      <c r="AA29" s="172">
        <v>2</v>
      </c>
      <c r="AB29" s="172">
        <v>2</v>
      </c>
      <c r="AC29" s="172">
        <v>2</v>
      </c>
      <c r="AD29" s="172">
        <v>2</v>
      </c>
      <c r="AE29" s="172">
        <v>2</v>
      </c>
      <c r="AF29" s="172">
        <v>2</v>
      </c>
      <c r="AG29" s="172">
        <v>2</v>
      </c>
      <c r="AH29" s="172">
        <v>2</v>
      </c>
      <c r="AI29" s="172">
        <v>2</v>
      </c>
      <c r="AJ29" s="172">
        <v>2</v>
      </c>
      <c r="AK29" s="172">
        <v>2</v>
      </c>
      <c r="AL29" s="172">
        <v>2</v>
      </c>
      <c r="AM29" s="172">
        <v>2</v>
      </c>
      <c r="AN29" s="172">
        <v>2</v>
      </c>
      <c r="AO29" s="172">
        <v>2</v>
      </c>
      <c r="AP29" s="172">
        <v>2</v>
      </c>
      <c r="AQ29" s="172">
        <v>2</v>
      </c>
      <c r="AR29" s="172">
        <v>2</v>
      </c>
      <c r="AS29" s="172">
        <v>2</v>
      </c>
      <c r="AT29" s="172">
        <v>2</v>
      </c>
      <c r="AU29" s="174">
        <v>0</v>
      </c>
      <c r="AV29" s="174">
        <v>0</v>
      </c>
      <c r="AW29" s="172">
        <v>0</v>
      </c>
      <c r="AX29" s="172">
        <v>0</v>
      </c>
      <c r="AY29" s="172">
        <v>0</v>
      </c>
      <c r="AZ29" s="172">
        <v>0</v>
      </c>
      <c r="BA29" s="172">
        <v>0</v>
      </c>
      <c r="BB29" s="172">
        <v>0</v>
      </c>
      <c r="BC29" s="172">
        <v>0</v>
      </c>
      <c r="BD29" s="172">
        <v>0</v>
      </c>
      <c r="BE29" s="172">
        <v>0</v>
      </c>
      <c r="BF29" s="91">
        <v>28</v>
      </c>
      <c r="BG29" s="90">
        <v>44</v>
      </c>
    </row>
    <row r="30" spans="1:57" s="176" customFormat="1" ht="13.5" customHeight="1">
      <c r="A30" s="621"/>
      <c r="B30" s="621"/>
      <c r="C30" s="171" t="s">
        <v>196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3">
        <f t="shared" si="4"/>
        <v>0</v>
      </c>
      <c r="X30" s="173">
        <f t="shared" si="5"/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74">
        <v>0</v>
      </c>
      <c r="AV30" s="174">
        <v>0</v>
      </c>
      <c r="AW30" s="172">
        <v>0</v>
      </c>
      <c r="AX30" s="172">
        <v>0</v>
      </c>
      <c r="AY30" s="172">
        <v>0</v>
      </c>
      <c r="AZ30" s="172">
        <v>0</v>
      </c>
      <c r="BA30" s="172">
        <v>0</v>
      </c>
      <c r="BB30" s="172">
        <v>0</v>
      </c>
      <c r="BC30" s="172">
        <v>0</v>
      </c>
      <c r="BD30" s="172">
        <v>0</v>
      </c>
      <c r="BE30" s="172">
        <v>0</v>
      </c>
    </row>
    <row r="31" spans="1:59" s="176" customFormat="1" ht="13.5" customHeight="1">
      <c r="A31" s="621" t="s">
        <v>38</v>
      </c>
      <c r="B31" s="621" t="s">
        <v>138</v>
      </c>
      <c r="C31" s="171" t="s">
        <v>195</v>
      </c>
      <c r="D31" s="172">
        <v>2</v>
      </c>
      <c r="E31" s="172">
        <v>2</v>
      </c>
      <c r="F31" s="172">
        <v>2</v>
      </c>
      <c r="G31" s="172">
        <v>3</v>
      </c>
      <c r="H31" s="172">
        <v>3</v>
      </c>
      <c r="I31" s="172">
        <v>3</v>
      </c>
      <c r="J31" s="172">
        <v>3</v>
      </c>
      <c r="K31" s="172">
        <v>3</v>
      </c>
      <c r="L31" s="172">
        <v>3</v>
      </c>
      <c r="M31" s="172">
        <v>3</v>
      </c>
      <c r="N31" s="172">
        <v>3</v>
      </c>
      <c r="O31" s="172">
        <v>3</v>
      </c>
      <c r="P31" s="172">
        <v>3</v>
      </c>
      <c r="Q31" s="172">
        <v>3</v>
      </c>
      <c r="R31" s="172">
        <v>3</v>
      </c>
      <c r="S31" s="172">
        <v>3</v>
      </c>
      <c r="T31" s="172">
        <v>3</v>
      </c>
      <c r="U31" s="172">
        <v>0</v>
      </c>
      <c r="V31" s="172">
        <v>0</v>
      </c>
      <c r="W31" s="173">
        <f t="shared" si="4"/>
        <v>48</v>
      </c>
      <c r="X31" s="173">
        <f t="shared" si="5"/>
        <v>88</v>
      </c>
      <c r="Y31" s="172">
        <v>4</v>
      </c>
      <c r="Z31" s="172">
        <v>4</v>
      </c>
      <c r="AA31" s="172">
        <v>4</v>
      </c>
      <c r="AB31" s="172">
        <v>4</v>
      </c>
      <c r="AC31" s="172">
        <v>4</v>
      </c>
      <c r="AD31" s="172">
        <v>4</v>
      </c>
      <c r="AE31" s="172">
        <v>4</v>
      </c>
      <c r="AF31" s="172">
        <v>4</v>
      </c>
      <c r="AG31" s="172">
        <v>4</v>
      </c>
      <c r="AH31" s="172">
        <v>4</v>
      </c>
      <c r="AI31" s="172">
        <v>4</v>
      </c>
      <c r="AJ31" s="172">
        <v>4</v>
      </c>
      <c r="AK31" s="172">
        <v>4</v>
      </c>
      <c r="AL31" s="172">
        <v>4</v>
      </c>
      <c r="AM31" s="172">
        <v>4</v>
      </c>
      <c r="AN31" s="172">
        <v>4</v>
      </c>
      <c r="AO31" s="172">
        <v>4</v>
      </c>
      <c r="AP31" s="172">
        <v>4</v>
      </c>
      <c r="AQ31" s="172">
        <v>4</v>
      </c>
      <c r="AR31" s="172">
        <v>4</v>
      </c>
      <c r="AS31" s="172">
        <v>4</v>
      </c>
      <c r="AT31" s="172">
        <v>4</v>
      </c>
      <c r="AU31" s="174">
        <v>0</v>
      </c>
      <c r="AV31" s="174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72">
        <v>0</v>
      </c>
      <c r="BF31" s="91">
        <v>48</v>
      </c>
      <c r="BG31" s="90">
        <v>88</v>
      </c>
    </row>
    <row r="32" spans="1:57" s="176" customFormat="1" ht="13.5" customHeight="1">
      <c r="A32" s="621"/>
      <c r="B32" s="621"/>
      <c r="C32" s="171" t="s">
        <v>196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3">
        <f t="shared" si="4"/>
        <v>0</v>
      </c>
      <c r="X32" s="173">
        <f t="shared" si="5"/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4">
        <v>0</v>
      </c>
      <c r="AV32" s="174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72">
        <v>0</v>
      </c>
    </row>
    <row r="33" spans="1:59" s="176" customFormat="1" ht="13.5" customHeight="1">
      <c r="A33" s="621" t="s">
        <v>40</v>
      </c>
      <c r="B33" s="621" t="s">
        <v>326</v>
      </c>
      <c r="C33" s="171" t="s">
        <v>195</v>
      </c>
      <c r="D33" s="172">
        <v>1</v>
      </c>
      <c r="E33" s="172">
        <v>1</v>
      </c>
      <c r="F33" s="172">
        <v>1</v>
      </c>
      <c r="G33" s="172">
        <v>1</v>
      </c>
      <c r="H33" s="172">
        <v>1</v>
      </c>
      <c r="I33" s="172">
        <v>1</v>
      </c>
      <c r="J33" s="172">
        <v>2</v>
      </c>
      <c r="K33" s="172">
        <v>2</v>
      </c>
      <c r="L33" s="172">
        <v>2</v>
      </c>
      <c r="M33" s="172">
        <v>2</v>
      </c>
      <c r="N33" s="172">
        <v>2</v>
      </c>
      <c r="O33" s="172">
        <v>2</v>
      </c>
      <c r="P33" s="172">
        <v>2</v>
      </c>
      <c r="Q33" s="172">
        <v>2</v>
      </c>
      <c r="R33" s="172">
        <v>2</v>
      </c>
      <c r="S33" s="172">
        <v>2</v>
      </c>
      <c r="T33" s="172">
        <v>2</v>
      </c>
      <c r="U33" s="172">
        <v>0</v>
      </c>
      <c r="V33" s="172">
        <v>0</v>
      </c>
      <c r="W33" s="173">
        <f t="shared" si="4"/>
        <v>28</v>
      </c>
      <c r="X33" s="173">
        <f t="shared" si="5"/>
        <v>44</v>
      </c>
      <c r="Y33" s="172">
        <v>2</v>
      </c>
      <c r="Z33" s="172">
        <v>2</v>
      </c>
      <c r="AA33" s="172">
        <v>2</v>
      </c>
      <c r="AB33" s="172">
        <v>2</v>
      </c>
      <c r="AC33" s="172">
        <v>2</v>
      </c>
      <c r="AD33" s="172">
        <v>2</v>
      </c>
      <c r="AE33" s="172">
        <v>2</v>
      </c>
      <c r="AF33" s="172">
        <v>2</v>
      </c>
      <c r="AG33" s="172">
        <v>2</v>
      </c>
      <c r="AH33" s="172">
        <v>2</v>
      </c>
      <c r="AI33" s="172">
        <v>2</v>
      </c>
      <c r="AJ33" s="172">
        <v>2</v>
      </c>
      <c r="AK33" s="172">
        <v>2</v>
      </c>
      <c r="AL33" s="172">
        <v>2</v>
      </c>
      <c r="AM33" s="172">
        <v>2</v>
      </c>
      <c r="AN33" s="172">
        <v>2</v>
      </c>
      <c r="AO33" s="172">
        <v>2</v>
      </c>
      <c r="AP33" s="172">
        <v>2</v>
      </c>
      <c r="AQ33" s="172">
        <v>2</v>
      </c>
      <c r="AR33" s="172">
        <v>2</v>
      </c>
      <c r="AS33" s="172">
        <v>2</v>
      </c>
      <c r="AT33" s="172">
        <v>2</v>
      </c>
      <c r="AU33" s="174">
        <v>0</v>
      </c>
      <c r="AV33" s="174">
        <v>0</v>
      </c>
      <c r="AW33" s="172">
        <v>0</v>
      </c>
      <c r="AX33" s="172">
        <v>0</v>
      </c>
      <c r="AY33" s="172">
        <v>0</v>
      </c>
      <c r="AZ33" s="172">
        <v>0</v>
      </c>
      <c r="BA33" s="172">
        <v>0</v>
      </c>
      <c r="BB33" s="172">
        <v>0</v>
      </c>
      <c r="BC33" s="172">
        <v>0</v>
      </c>
      <c r="BD33" s="172">
        <v>0</v>
      </c>
      <c r="BE33" s="172">
        <v>0</v>
      </c>
      <c r="BF33" s="91">
        <v>28</v>
      </c>
      <c r="BG33" s="90">
        <v>44</v>
      </c>
    </row>
    <row r="34" spans="1:57" s="176" customFormat="1" ht="13.5" customHeight="1">
      <c r="A34" s="621"/>
      <c r="B34" s="621"/>
      <c r="C34" s="171" t="s">
        <v>196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3">
        <f t="shared" si="4"/>
        <v>0</v>
      </c>
      <c r="X34" s="173">
        <f t="shared" si="5"/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74">
        <v>0</v>
      </c>
      <c r="AV34" s="174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0</v>
      </c>
      <c r="BE34" s="172">
        <v>0</v>
      </c>
    </row>
    <row r="35" spans="1:59" s="176" customFormat="1" ht="13.5" customHeight="1">
      <c r="A35" s="621" t="s">
        <v>35</v>
      </c>
      <c r="B35" s="621" t="s">
        <v>327</v>
      </c>
      <c r="C35" s="171" t="s">
        <v>195</v>
      </c>
      <c r="D35" s="172">
        <v>3</v>
      </c>
      <c r="E35" s="172">
        <v>3</v>
      </c>
      <c r="F35" s="172">
        <v>3</v>
      </c>
      <c r="G35" s="172">
        <v>3</v>
      </c>
      <c r="H35" s="172">
        <v>3</v>
      </c>
      <c r="I35" s="172">
        <v>3</v>
      </c>
      <c r="J35" s="172">
        <v>3</v>
      </c>
      <c r="K35" s="172">
        <v>3</v>
      </c>
      <c r="L35" s="172">
        <v>2</v>
      </c>
      <c r="M35" s="172">
        <v>3</v>
      </c>
      <c r="N35" s="172">
        <v>3</v>
      </c>
      <c r="O35" s="172">
        <v>3</v>
      </c>
      <c r="P35" s="172">
        <v>3</v>
      </c>
      <c r="Q35" s="172">
        <v>3</v>
      </c>
      <c r="R35" s="172">
        <v>3</v>
      </c>
      <c r="S35" s="172">
        <v>3</v>
      </c>
      <c r="T35" s="172">
        <v>3</v>
      </c>
      <c r="U35" s="172">
        <v>0</v>
      </c>
      <c r="V35" s="172">
        <v>0</v>
      </c>
      <c r="W35" s="173">
        <f t="shared" si="4"/>
        <v>50</v>
      </c>
      <c r="X35" s="173">
        <f t="shared" si="5"/>
        <v>22</v>
      </c>
      <c r="Y35" s="172">
        <v>1</v>
      </c>
      <c r="Z35" s="172">
        <v>1</v>
      </c>
      <c r="AA35" s="172">
        <v>1</v>
      </c>
      <c r="AB35" s="172">
        <v>1</v>
      </c>
      <c r="AC35" s="172">
        <v>1</v>
      </c>
      <c r="AD35" s="172">
        <v>1</v>
      </c>
      <c r="AE35" s="172">
        <v>1</v>
      </c>
      <c r="AF35" s="172">
        <v>1</v>
      </c>
      <c r="AG35" s="172">
        <v>1</v>
      </c>
      <c r="AH35" s="172">
        <v>1</v>
      </c>
      <c r="AI35" s="172">
        <v>1</v>
      </c>
      <c r="AJ35" s="172">
        <v>1</v>
      </c>
      <c r="AK35" s="172">
        <v>1</v>
      </c>
      <c r="AL35" s="172">
        <v>1</v>
      </c>
      <c r="AM35" s="172">
        <v>1</v>
      </c>
      <c r="AN35" s="172">
        <v>1</v>
      </c>
      <c r="AO35" s="172">
        <v>1</v>
      </c>
      <c r="AP35" s="172">
        <v>1</v>
      </c>
      <c r="AQ35" s="172">
        <v>1</v>
      </c>
      <c r="AR35" s="172">
        <v>1</v>
      </c>
      <c r="AS35" s="172">
        <v>1</v>
      </c>
      <c r="AT35" s="172">
        <v>1</v>
      </c>
      <c r="AU35" s="174">
        <v>0</v>
      </c>
      <c r="AV35" s="174">
        <v>0</v>
      </c>
      <c r="AW35" s="172">
        <v>0</v>
      </c>
      <c r="AX35" s="172">
        <v>0</v>
      </c>
      <c r="AY35" s="172">
        <v>0</v>
      </c>
      <c r="AZ35" s="172">
        <v>0</v>
      </c>
      <c r="BA35" s="172">
        <v>0</v>
      </c>
      <c r="BB35" s="172">
        <v>0</v>
      </c>
      <c r="BC35" s="172">
        <v>0</v>
      </c>
      <c r="BD35" s="172">
        <v>0</v>
      </c>
      <c r="BE35" s="172">
        <v>0</v>
      </c>
      <c r="BF35" s="91">
        <v>50</v>
      </c>
      <c r="BG35" s="90">
        <v>22</v>
      </c>
    </row>
    <row r="36" spans="1:57" s="176" customFormat="1" ht="13.5" customHeight="1">
      <c r="A36" s="621"/>
      <c r="B36" s="621"/>
      <c r="C36" s="171" t="s">
        <v>196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3">
        <f t="shared" si="4"/>
        <v>0</v>
      </c>
      <c r="X36" s="173">
        <f t="shared" si="5"/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72">
        <v>0</v>
      </c>
      <c r="AL36" s="172">
        <v>0</v>
      </c>
      <c r="AM36" s="172">
        <v>0</v>
      </c>
      <c r="AN36" s="172">
        <v>0</v>
      </c>
      <c r="AO36" s="172">
        <v>0</v>
      </c>
      <c r="AP36" s="172">
        <v>0</v>
      </c>
      <c r="AQ36" s="172">
        <v>0</v>
      </c>
      <c r="AR36" s="172">
        <v>0</v>
      </c>
      <c r="AS36" s="172">
        <v>0</v>
      </c>
      <c r="AT36" s="172">
        <v>0</v>
      </c>
      <c r="AU36" s="174">
        <v>0</v>
      </c>
      <c r="AV36" s="174">
        <v>0</v>
      </c>
      <c r="AW36" s="172">
        <v>0</v>
      </c>
      <c r="AX36" s="172">
        <v>0</v>
      </c>
      <c r="AY36" s="172">
        <v>0</v>
      </c>
      <c r="AZ36" s="172">
        <v>0</v>
      </c>
      <c r="BA36" s="172">
        <v>0</v>
      </c>
      <c r="BB36" s="172">
        <v>0</v>
      </c>
      <c r="BC36" s="172">
        <v>0</v>
      </c>
      <c r="BD36" s="172">
        <v>0</v>
      </c>
      <c r="BE36" s="172">
        <v>0</v>
      </c>
    </row>
    <row r="37" spans="1:59" s="176" customFormat="1" ht="13.5" customHeight="1">
      <c r="A37" s="621" t="s">
        <v>328</v>
      </c>
      <c r="B37" s="621" t="s">
        <v>99</v>
      </c>
      <c r="C37" s="171" t="s">
        <v>195</v>
      </c>
      <c r="D37" s="172">
        <v>3</v>
      </c>
      <c r="E37" s="172">
        <v>3</v>
      </c>
      <c r="F37" s="172">
        <v>3</v>
      </c>
      <c r="G37" s="172">
        <v>3</v>
      </c>
      <c r="H37" s="172">
        <v>3</v>
      </c>
      <c r="I37" s="172">
        <v>3</v>
      </c>
      <c r="J37" s="172">
        <v>3</v>
      </c>
      <c r="K37" s="172">
        <v>3</v>
      </c>
      <c r="L37" s="172">
        <v>3</v>
      </c>
      <c r="M37" s="172">
        <v>3</v>
      </c>
      <c r="N37" s="172">
        <v>3</v>
      </c>
      <c r="O37" s="172">
        <v>3</v>
      </c>
      <c r="P37" s="172">
        <v>3</v>
      </c>
      <c r="Q37" s="172">
        <v>3</v>
      </c>
      <c r="R37" s="172">
        <v>3</v>
      </c>
      <c r="S37" s="172">
        <v>3</v>
      </c>
      <c r="T37" s="172">
        <v>3</v>
      </c>
      <c r="U37" s="172">
        <v>0</v>
      </c>
      <c r="V37" s="172">
        <v>0</v>
      </c>
      <c r="W37" s="173">
        <f t="shared" si="4"/>
        <v>51</v>
      </c>
      <c r="X37" s="173">
        <f t="shared" si="5"/>
        <v>57</v>
      </c>
      <c r="Y37" s="172">
        <v>3</v>
      </c>
      <c r="Z37" s="172">
        <v>2</v>
      </c>
      <c r="AA37" s="172">
        <v>3</v>
      </c>
      <c r="AB37" s="172">
        <v>2</v>
      </c>
      <c r="AC37" s="172">
        <v>3</v>
      </c>
      <c r="AD37" s="172">
        <v>2</v>
      </c>
      <c r="AE37" s="172">
        <v>3</v>
      </c>
      <c r="AF37" s="172">
        <v>2</v>
      </c>
      <c r="AG37" s="172">
        <v>3</v>
      </c>
      <c r="AH37" s="172">
        <v>2</v>
      </c>
      <c r="AI37" s="172">
        <v>3</v>
      </c>
      <c r="AJ37" s="172">
        <v>2</v>
      </c>
      <c r="AK37" s="172">
        <v>3</v>
      </c>
      <c r="AL37" s="172">
        <v>2</v>
      </c>
      <c r="AM37" s="172">
        <v>3</v>
      </c>
      <c r="AN37" s="172">
        <v>2</v>
      </c>
      <c r="AO37" s="172">
        <v>3</v>
      </c>
      <c r="AP37" s="172">
        <v>2</v>
      </c>
      <c r="AQ37" s="172">
        <v>3</v>
      </c>
      <c r="AR37" s="172">
        <v>3</v>
      </c>
      <c r="AS37" s="172">
        <v>3</v>
      </c>
      <c r="AT37" s="172">
        <v>3</v>
      </c>
      <c r="AU37" s="174">
        <v>0</v>
      </c>
      <c r="AV37" s="174">
        <v>0</v>
      </c>
      <c r="AW37" s="172">
        <v>0</v>
      </c>
      <c r="AX37" s="172">
        <v>0</v>
      </c>
      <c r="AY37" s="172">
        <v>0</v>
      </c>
      <c r="AZ37" s="172">
        <v>0</v>
      </c>
      <c r="BA37" s="172">
        <v>0</v>
      </c>
      <c r="BB37" s="172">
        <v>0</v>
      </c>
      <c r="BC37" s="172">
        <v>0</v>
      </c>
      <c r="BD37" s="172">
        <v>0</v>
      </c>
      <c r="BE37" s="172">
        <v>0</v>
      </c>
      <c r="BF37" s="91">
        <v>51</v>
      </c>
      <c r="BG37" s="90">
        <v>57</v>
      </c>
    </row>
    <row r="38" spans="1:57" s="176" customFormat="1" ht="13.5" customHeight="1">
      <c r="A38" s="621"/>
      <c r="B38" s="621"/>
      <c r="C38" s="171" t="s">
        <v>196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3">
        <f t="shared" si="4"/>
        <v>0</v>
      </c>
      <c r="X38" s="173">
        <f t="shared" si="5"/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74">
        <v>0</v>
      </c>
      <c r="AV38" s="174">
        <v>0</v>
      </c>
      <c r="AW38" s="172">
        <v>0</v>
      </c>
      <c r="AX38" s="172">
        <v>0</v>
      </c>
      <c r="AY38" s="172">
        <v>0</v>
      </c>
      <c r="AZ38" s="172">
        <v>0</v>
      </c>
      <c r="BA38" s="172">
        <v>0</v>
      </c>
      <c r="BB38" s="172">
        <v>0</v>
      </c>
      <c r="BC38" s="172">
        <v>0</v>
      </c>
      <c r="BD38" s="172">
        <v>0</v>
      </c>
      <c r="BE38" s="172">
        <v>0</v>
      </c>
    </row>
    <row r="39" spans="1:59" s="176" customFormat="1" ht="13.5" customHeight="1">
      <c r="A39" s="621" t="s">
        <v>329</v>
      </c>
      <c r="B39" s="621" t="s">
        <v>208</v>
      </c>
      <c r="C39" s="171" t="s">
        <v>195</v>
      </c>
      <c r="D39" s="172">
        <v>3</v>
      </c>
      <c r="E39" s="172">
        <v>3</v>
      </c>
      <c r="F39" s="172">
        <v>3</v>
      </c>
      <c r="G39" s="172">
        <v>3</v>
      </c>
      <c r="H39" s="172">
        <v>2</v>
      </c>
      <c r="I39" s="172">
        <v>3</v>
      </c>
      <c r="J39" s="172">
        <v>2</v>
      </c>
      <c r="K39" s="172">
        <v>3</v>
      </c>
      <c r="L39" s="172">
        <v>2</v>
      </c>
      <c r="M39" s="172">
        <v>2</v>
      </c>
      <c r="N39" s="172">
        <v>3</v>
      </c>
      <c r="O39" s="172">
        <v>3</v>
      </c>
      <c r="P39" s="172">
        <v>3</v>
      </c>
      <c r="Q39" s="172">
        <v>3</v>
      </c>
      <c r="R39" s="172">
        <v>3</v>
      </c>
      <c r="S39" s="172">
        <v>3</v>
      </c>
      <c r="T39" s="172">
        <v>3</v>
      </c>
      <c r="U39" s="172">
        <v>0</v>
      </c>
      <c r="V39" s="172">
        <v>0</v>
      </c>
      <c r="W39" s="173">
        <f t="shared" si="4"/>
        <v>47</v>
      </c>
      <c r="X39" s="173">
        <f t="shared" si="5"/>
        <v>21</v>
      </c>
      <c r="Y39" s="172">
        <v>1</v>
      </c>
      <c r="Z39" s="172">
        <v>1</v>
      </c>
      <c r="AA39" s="172">
        <v>1</v>
      </c>
      <c r="AB39" s="172">
        <v>1</v>
      </c>
      <c r="AC39" s="172">
        <v>1</v>
      </c>
      <c r="AD39" s="172">
        <v>1</v>
      </c>
      <c r="AE39" s="172">
        <v>1</v>
      </c>
      <c r="AF39" s="172">
        <v>1</v>
      </c>
      <c r="AG39" s="172">
        <v>1</v>
      </c>
      <c r="AH39" s="172">
        <v>1</v>
      </c>
      <c r="AI39" s="172">
        <v>1</v>
      </c>
      <c r="AJ39" s="172">
        <v>1</v>
      </c>
      <c r="AK39" s="172">
        <v>1</v>
      </c>
      <c r="AL39" s="172">
        <v>1</v>
      </c>
      <c r="AM39" s="172">
        <v>1</v>
      </c>
      <c r="AN39" s="172">
        <v>1</v>
      </c>
      <c r="AO39" s="172">
        <v>1</v>
      </c>
      <c r="AP39" s="172">
        <v>1</v>
      </c>
      <c r="AQ39" s="172">
        <v>1</v>
      </c>
      <c r="AR39" s="172">
        <v>1</v>
      </c>
      <c r="AS39" s="172">
        <v>1</v>
      </c>
      <c r="AT39" s="172">
        <v>0</v>
      </c>
      <c r="AU39" s="174">
        <v>0</v>
      </c>
      <c r="AV39" s="174">
        <v>0</v>
      </c>
      <c r="AW39" s="172">
        <v>0</v>
      </c>
      <c r="AX39" s="172">
        <v>0</v>
      </c>
      <c r="AY39" s="172">
        <v>0</v>
      </c>
      <c r="AZ39" s="172">
        <v>0</v>
      </c>
      <c r="BA39" s="172">
        <v>0</v>
      </c>
      <c r="BB39" s="172">
        <v>0</v>
      </c>
      <c r="BC39" s="172">
        <v>0</v>
      </c>
      <c r="BD39" s="172">
        <v>0</v>
      </c>
      <c r="BE39" s="172">
        <v>0</v>
      </c>
      <c r="BF39" s="91">
        <v>47</v>
      </c>
      <c r="BG39" s="90">
        <v>21</v>
      </c>
    </row>
    <row r="40" spans="1:57" s="176" customFormat="1" ht="13.5" customHeight="1">
      <c r="A40" s="621"/>
      <c r="B40" s="621"/>
      <c r="C40" s="171" t="s">
        <v>196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3">
        <f t="shared" si="4"/>
        <v>0</v>
      </c>
      <c r="X40" s="173">
        <f t="shared" si="5"/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4">
        <v>0</v>
      </c>
      <c r="AV40" s="174">
        <v>0</v>
      </c>
      <c r="AW40" s="172">
        <v>0</v>
      </c>
      <c r="AX40" s="172">
        <v>0</v>
      </c>
      <c r="AY40" s="172">
        <v>0</v>
      </c>
      <c r="AZ40" s="172">
        <v>0</v>
      </c>
      <c r="BA40" s="172">
        <v>0</v>
      </c>
      <c r="BB40" s="172">
        <v>0</v>
      </c>
      <c r="BC40" s="172">
        <v>0</v>
      </c>
      <c r="BD40" s="172">
        <v>0</v>
      </c>
      <c r="BE40" s="172">
        <v>0</v>
      </c>
    </row>
    <row r="41" spans="1:61" s="176" customFormat="1" ht="13.5" customHeight="1">
      <c r="A41" s="621"/>
      <c r="B41" s="621" t="s">
        <v>330</v>
      </c>
      <c r="C41" s="171" t="s">
        <v>195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3">
        <f t="shared" si="4"/>
        <v>0</v>
      </c>
      <c r="X41" s="173">
        <f t="shared" si="5"/>
        <v>32</v>
      </c>
      <c r="Y41" s="172">
        <v>1</v>
      </c>
      <c r="Z41" s="172">
        <v>2</v>
      </c>
      <c r="AA41" s="172">
        <v>1</v>
      </c>
      <c r="AB41" s="172">
        <v>2</v>
      </c>
      <c r="AC41" s="172">
        <v>1</v>
      </c>
      <c r="AD41" s="172">
        <v>2</v>
      </c>
      <c r="AE41" s="172">
        <v>1</v>
      </c>
      <c r="AF41" s="172">
        <v>2</v>
      </c>
      <c r="AG41" s="172">
        <v>1</v>
      </c>
      <c r="AH41" s="172">
        <v>2</v>
      </c>
      <c r="AI41" s="172">
        <v>1</v>
      </c>
      <c r="AJ41" s="172">
        <v>2</v>
      </c>
      <c r="AK41" s="172">
        <v>1</v>
      </c>
      <c r="AL41" s="172">
        <v>2</v>
      </c>
      <c r="AM41" s="172">
        <v>1</v>
      </c>
      <c r="AN41" s="172">
        <v>2</v>
      </c>
      <c r="AO41" s="172">
        <v>1</v>
      </c>
      <c r="AP41" s="172">
        <v>2</v>
      </c>
      <c r="AQ41" s="172">
        <v>1</v>
      </c>
      <c r="AR41" s="172">
        <v>1</v>
      </c>
      <c r="AS41" s="172">
        <v>1</v>
      </c>
      <c r="AT41" s="172">
        <v>2</v>
      </c>
      <c r="AU41" s="174">
        <v>0</v>
      </c>
      <c r="AV41" s="174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172">
        <v>0</v>
      </c>
      <c r="BF41" s="91">
        <v>0</v>
      </c>
      <c r="BG41" s="90">
        <v>32</v>
      </c>
      <c r="BI41" s="223"/>
    </row>
    <row r="42" spans="1:59" s="176" customFormat="1" ht="13.5" customHeight="1">
      <c r="A42" s="621"/>
      <c r="B42" s="621"/>
      <c r="C42" s="171" t="s">
        <v>196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2">
        <v>0</v>
      </c>
      <c r="V42" s="172">
        <v>0</v>
      </c>
      <c r="W42" s="173">
        <f>SUM(D42:T42)</f>
        <v>0</v>
      </c>
      <c r="X42" s="173">
        <f>SUM(Y42:BE42)</f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4">
        <v>0</v>
      </c>
      <c r="AV42" s="174">
        <v>0</v>
      </c>
      <c r="AW42" s="172">
        <v>0</v>
      </c>
      <c r="AX42" s="172">
        <v>0</v>
      </c>
      <c r="AY42" s="172">
        <v>0</v>
      </c>
      <c r="AZ42" s="172">
        <v>0</v>
      </c>
      <c r="BA42" s="172">
        <v>0</v>
      </c>
      <c r="BB42" s="172">
        <v>0</v>
      </c>
      <c r="BC42" s="172">
        <v>0</v>
      </c>
      <c r="BD42" s="172">
        <v>0</v>
      </c>
      <c r="BE42" s="172">
        <v>0</v>
      </c>
      <c r="BF42" s="175"/>
      <c r="BG42" s="175"/>
    </row>
    <row r="43" spans="1:59" s="169" customFormat="1" ht="12.75">
      <c r="A43" s="612" t="s">
        <v>197</v>
      </c>
      <c r="B43" s="612"/>
      <c r="C43" s="612"/>
      <c r="D43" s="167">
        <f>D11</f>
        <v>36</v>
      </c>
      <c r="E43" s="167">
        <f aca="true" t="shared" si="6" ref="E43:BE44">E11</f>
        <v>36</v>
      </c>
      <c r="F43" s="167">
        <f t="shared" si="6"/>
        <v>36</v>
      </c>
      <c r="G43" s="167">
        <f t="shared" si="6"/>
        <v>36</v>
      </c>
      <c r="H43" s="167">
        <f t="shared" si="6"/>
        <v>36</v>
      </c>
      <c r="I43" s="167">
        <f t="shared" si="6"/>
        <v>36</v>
      </c>
      <c r="J43" s="167">
        <f t="shared" si="6"/>
        <v>36</v>
      </c>
      <c r="K43" s="167">
        <f t="shared" si="6"/>
        <v>36</v>
      </c>
      <c r="L43" s="167">
        <f t="shared" si="6"/>
        <v>36</v>
      </c>
      <c r="M43" s="167">
        <f t="shared" si="6"/>
        <v>36</v>
      </c>
      <c r="N43" s="167">
        <f t="shared" si="6"/>
        <v>36</v>
      </c>
      <c r="O43" s="167">
        <f t="shared" si="6"/>
        <v>36</v>
      </c>
      <c r="P43" s="167">
        <f t="shared" si="6"/>
        <v>36</v>
      </c>
      <c r="Q43" s="167">
        <f t="shared" si="6"/>
        <v>36</v>
      </c>
      <c r="R43" s="167">
        <f t="shared" si="6"/>
        <v>36</v>
      </c>
      <c r="S43" s="167">
        <f t="shared" si="6"/>
        <v>36</v>
      </c>
      <c r="T43" s="167">
        <f t="shared" si="6"/>
        <v>36</v>
      </c>
      <c r="U43" s="167" t="e">
        <f t="shared" si="6"/>
        <v>#REF!</v>
      </c>
      <c r="V43" s="167" t="e">
        <f t="shared" si="6"/>
        <v>#REF!</v>
      </c>
      <c r="W43" s="167">
        <f t="shared" si="6"/>
        <v>612</v>
      </c>
      <c r="X43" s="167">
        <f t="shared" si="6"/>
        <v>792</v>
      </c>
      <c r="Y43" s="167">
        <f t="shared" si="6"/>
        <v>36</v>
      </c>
      <c r="Z43" s="167">
        <f t="shared" si="6"/>
        <v>36</v>
      </c>
      <c r="AA43" s="167">
        <f t="shared" si="6"/>
        <v>36</v>
      </c>
      <c r="AB43" s="167">
        <f t="shared" si="6"/>
        <v>36</v>
      </c>
      <c r="AC43" s="167">
        <f t="shared" si="6"/>
        <v>36</v>
      </c>
      <c r="AD43" s="167">
        <f t="shared" si="6"/>
        <v>36</v>
      </c>
      <c r="AE43" s="167">
        <f t="shared" si="6"/>
        <v>36</v>
      </c>
      <c r="AF43" s="167">
        <f t="shared" si="6"/>
        <v>36</v>
      </c>
      <c r="AG43" s="167">
        <f t="shared" si="6"/>
        <v>36</v>
      </c>
      <c r="AH43" s="167">
        <f t="shared" si="6"/>
        <v>36</v>
      </c>
      <c r="AI43" s="167">
        <f t="shared" si="6"/>
        <v>36</v>
      </c>
      <c r="AJ43" s="167">
        <f t="shared" si="6"/>
        <v>36</v>
      </c>
      <c r="AK43" s="167">
        <f t="shared" si="6"/>
        <v>36</v>
      </c>
      <c r="AL43" s="167">
        <f t="shared" si="6"/>
        <v>36</v>
      </c>
      <c r="AM43" s="167">
        <f t="shared" si="6"/>
        <v>36</v>
      </c>
      <c r="AN43" s="167">
        <f t="shared" si="6"/>
        <v>36</v>
      </c>
      <c r="AO43" s="167">
        <f t="shared" si="6"/>
        <v>36</v>
      </c>
      <c r="AP43" s="167">
        <f t="shared" si="6"/>
        <v>36</v>
      </c>
      <c r="AQ43" s="167">
        <f t="shared" si="6"/>
        <v>36</v>
      </c>
      <c r="AR43" s="167">
        <f t="shared" si="6"/>
        <v>36</v>
      </c>
      <c r="AS43" s="167">
        <f t="shared" si="6"/>
        <v>36</v>
      </c>
      <c r="AT43" s="167">
        <f t="shared" si="6"/>
        <v>36</v>
      </c>
      <c r="AU43" s="167">
        <f t="shared" si="6"/>
        <v>0</v>
      </c>
      <c r="AV43" s="167">
        <f t="shared" si="6"/>
        <v>0</v>
      </c>
      <c r="AW43" s="167">
        <f t="shared" si="6"/>
        <v>0</v>
      </c>
      <c r="AX43" s="167">
        <f t="shared" si="6"/>
        <v>0</v>
      </c>
      <c r="AY43" s="167">
        <f t="shared" si="6"/>
        <v>0</v>
      </c>
      <c r="AZ43" s="167">
        <f t="shared" si="6"/>
        <v>0</v>
      </c>
      <c r="BA43" s="167">
        <f t="shared" si="6"/>
        <v>0</v>
      </c>
      <c r="BB43" s="167">
        <f t="shared" si="6"/>
        <v>0</v>
      </c>
      <c r="BC43" s="167">
        <f t="shared" si="6"/>
        <v>0</v>
      </c>
      <c r="BD43" s="167">
        <f t="shared" si="6"/>
        <v>0</v>
      </c>
      <c r="BE43" s="167">
        <f t="shared" si="6"/>
        <v>0</v>
      </c>
      <c r="BF43" s="177"/>
      <c r="BG43" s="178"/>
    </row>
    <row r="44" spans="1:58" s="169" customFormat="1" ht="12.75">
      <c r="A44" s="618" t="s">
        <v>198</v>
      </c>
      <c r="B44" s="618"/>
      <c r="C44" s="618"/>
      <c r="D44" s="167">
        <f>D12</f>
        <v>0</v>
      </c>
      <c r="E44" s="167">
        <f t="shared" si="6"/>
        <v>0</v>
      </c>
      <c r="F44" s="167">
        <f t="shared" si="6"/>
        <v>0</v>
      </c>
      <c r="G44" s="167">
        <f t="shared" si="6"/>
        <v>0</v>
      </c>
      <c r="H44" s="167">
        <f t="shared" si="6"/>
        <v>0</v>
      </c>
      <c r="I44" s="167">
        <f t="shared" si="6"/>
        <v>0</v>
      </c>
      <c r="J44" s="167">
        <f t="shared" si="6"/>
        <v>0</v>
      </c>
      <c r="K44" s="167">
        <f t="shared" si="6"/>
        <v>0</v>
      </c>
      <c r="L44" s="167">
        <f t="shared" si="6"/>
        <v>0</v>
      </c>
      <c r="M44" s="167">
        <f t="shared" si="6"/>
        <v>0</v>
      </c>
      <c r="N44" s="167">
        <f t="shared" si="6"/>
        <v>0</v>
      </c>
      <c r="O44" s="167">
        <f t="shared" si="6"/>
        <v>0</v>
      </c>
      <c r="P44" s="167">
        <f t="shared" si="6"/>
        <v>0</v>
      </c>
      <c r="Q44" s="167">
        <f t="shared" si="6"/>
        <v>0</v>
      </c>
      <c r="R44" s="167">
        <f t="shared" si="6"/>
        <v>0</v>
      </c>
      <c r="S44" s="167">
        <f t="shared" si="6"/>
        <v>0</v>
      </c>
      <c r="T44" s="167">
        <f t="shared" si="6"/>
        <v>0</v>
      </c>
      <c r="U44" s="167" t="e">
        <f t="shared" si="6"/>
        <v>#REF!</v>
      </c>
      <c r="V44" s="167" t="e">
        <f t="shared" si="6"/>
        <v>#REF!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  <c r="AH44" s="167">
        <f t="shared" si="6"/>
        <v>0</v>
      </c>
      <c r="AI44" s="167">
        <f t="shared" si="6"/>
        <v>0</v>
      </c>
      <c r="AJ44" s="167">
        <f t="shared" si="6"/>
        <v>0</v>
      </c>
      <c r="AK44" s="167">
        <f t="shared" si="6"/>
        <v>0</v>
      </c>
      <c r="AL44" s="167">
        <f t="shared" si="6"/>
        <v>0</v>
      </c>
      <c r="AM44" s="167">
        <f t="shared" si="6"/>
        <v>0</v>
      </c>
      <c r="AN44" s="167">
        <f t="shared" si="6"/>
        <v>0</v>
      </c>
      <c r="AO44" s="167">
        <f t="shared" si="6"/>
        <v>0</v>
      </c>
      <c r="AP44" s="167">
        <f t="shared" si="6"/>
        <v>0</v>
      </c>
      <c r="AQ44" s="167">
        <f t="shared" si="6"/>
        <v>0</v>
      </c>
      <c r="AR44" s="167">
        <f t="shared" si="6"/>
        <v>0</v>
      </c>
      <c r="AS44" s="167">
        <f t="shared" si="6"/>
        <v>0</v>
      </c>
      <c r="AT44" s="167">
        <f t="shared" si="6"/>
        <v>0</v>
      </c>
      <c r="AU44" s="167">
        <f t="shared" si="6"/>
        <v>0</v>
      </c>
      <c r="AV44" s="167">
        <f t="shared" si="6"/>
        <v>0</v>
      </c>
      <c r="AW44" s="167">
        <f t="shared" si="6"/>
        <v>0</v>
      </c>
      <c r="AX44" s="167">
        <f t="shared" si="6"/>
        <v>0</v>
      </c>
      <c r="AY44" s="167">
        <f t="shared" si="6"/>
        <v>0</v>
      </c>
      <c r="AZ44" s="167">
        <f t="shared" si="6"/>
        <v>0</v>
      </c>
      <c r="BA44" s="167">
        <f t="shared" si="6"/>
        <v>0</v>
      </c>
      <c r="BB44" s="167">
        <f t="shared" si="6"/>
        <v>0</v>
      </c>
      <c r="BC44" s="167">
        <f t="shared" si="6"/>
        <v>0</v>
      </c>
      <c r="BD44" s="167">
        <f t="shared" si="6"/>
        <v>0</v>
      </c>
      <c r="BE44" s="167">
        <f t="shared" si="6"/>
        <v>0</v>
      </c>
      <c r="BF44" s="176"/>
    </row>
    <row r="45" spans="1:58" s="169" customFormat="1" ht="12.75">
      <c r="A45" s="612" t="s">
        <v>199</v>
      </c>
      <c r="B45" s="612"/>
      <c r="C45" s="612"/>
      <c r="D45" s="167">
        <f aca="true" t="shared" si="7" ref="D45:BE45">D43+D44</f>
        <v>36</v>
      </c>
      <c r="E45" s="167">
        <f t="shared" si="7"/>
        <v>36</v>
      </c>
      <c r="F45" s="167">
        <f t="shared" si="7"/>
        <v>36</v>
      </c>
      <c r="G45" s="167">
        <f t="shared" si="7"/>
        <v>36</v>
      </c>
      <c r="H45" s="167">
        <f t="shared" si="7"/>
        <v>36</v>
      </c>
      <c r="I45" s="167">
        <f t="shared" si="7"/>
        <v>36</v>
      </c>
      <c r="J45" s="167">
        <f t="shared" si="7"/>
        <v>36</v>
      </c>
      <c r="K45" s="167">
        <f t="shared" si="7"/>
        <v>36</v>
      </c>
      <c r="L45" s="167">
        <f t="shared" si="7"/>
        <v>36</v>
      </c>
      <c r="M45" s="167">
        <f t="shared" si="7"/>
        <v>36</v>
      </c>
      <c r="N45" s="167">
        <f t="shared" si="7"/>
        <v>36</v>
      </c>
      <c r="O45" s="167">
        <f t="shared" si="7"/>
        <v>36</v>
      </c>
      <c r="P45" s="167">
        <f t="shared" si="7"/>
        <v>36</v>
      </c>
      <c r="Q45" s="167">
        <f t="shared" si="7"/>
        <v>36</v>
      </c>
      <c r="R45" s="167">
        <f t="shared" si="7"/>
        <v>36</v>
      </c>
      <c r="S45" s="167">
        <f t="shared" si="7"/>
        <v>36</v>
      </c>
      <c r="T45" s="167">
        <f t="shared" si="7"/>
        <v>36</v>
      </c>
      <c r="U45" s="167" t="e">
        <f t="shared" si="7"/>
        <v>#REF!</v>
      </c>
      <c r="V45" s="167" t="e">
        <f t="shared" si="7"/>
        <v>#REF!</v>
      </c>
      <c r="W45" s="167">
        <f t="shared" si="7"/>
        <v>612</v>
      </c>
      <c r="X45" s="167">
        <f t="shared" si="7"/>
        <v>792</v>
      </c>
      <c r="Y45" s="167">
        <f t="shared" si="7"/>
        <v>36</v>
      </c>
      <c r="Z45" s="167">
        <f t="shared" si="7"/>
        <v>36</v>
      </c>
      <c r="AA45" s="167">
        <f t="shared" si="7"/>
        <v>36</v>
      </c>
      <c r="AB45" s="167">
        <f t="shared" si="7"/>
        <v>36</v>
      </c>
      <c r="AC45" s="167">
        <f t="shared" si="7"/>
        <v>36</v>
      </c>
      <c r="AD45" s="167">
        <f t="shared" si="7"/>
        <v>36</v>
      </c>
      <c r="AE45" s="167">
        <f t="shared" si="7"/>
        <v>36</v>
      </c>
      <c r="AF45" s="167">
        <f t="shared" si="7"/>
        <v>36</v>
      </c>
      <c r="AG45" s="167">
        <f t="shared" si="7"/>
        <v>36</v>
      </c>
      <c r="AH45" s="167">
        <f t="shared" si="7"/>
        <v>36</v>
      </c>
      <c r="AI45" s="167">
        <f t="shared" si="7"/>
        <v>36</v>
      </c>
      <c r="AJ45" s="167">
        <f t="shared" si="7"/>
        <v>36</v>
      </c>
      <c r="AK45" s="167">
        <f t="shared" si="7"/>
        <v>36</v>
      </c>
      <c r="AL45" s="167">
        <f t="shared" si="7"/>
        <v>36</v>
      </c>
      <c r="AM45" s="167">
        <f t="shared" si="7"/>
        <v>36</v>
      </c>
      <c r="AN45" s="167">
        <f t="shared" si="7"/>
        <v>36</v>
      </c>
      <c r="AO45" s="167">
        <f t="shared" si="7"/>
        <v>36</v>
      </c>
      <c r="AP45" s="167">
        <f t="shared" si="7"/>
        <v>36</v>
      </c>
      <c r="AQ45" s="167">
        <f t="shared" si="7"/>
        <v>36</v>
      </c>
      <c r="AR45" s="167">
        <f t="shared" si="7"/>
        <v>36</v>
      </c>
      <c r="AS45" s="167">
        <f t="shared" si="7"/>
        <v>36</v>
      </c>
      <c r="AT45" s="167">
        <f t="shared" si="7"/>
        <v>36</v>
      </c>
      <c r="AU45" s="167">
        <f t="shared" si="7"/>
        <v>0</v>
      </c>
      <c r="AV45" s="167">
        <f t="shared" si="7"/>
        <v>0</v>
      </c>
      <c r="AW45" s="167">
        <f t="shared" si="7"/>
        <v>0</v>
      </c>
      <c r="AX45" s="167">
        <f t="shared" si="7"/>
        <v>0</v>
      </c>
      <c r="AY45" s="167">
        <f t="shared" si="7"/>
        <v>0</v>
      </c>
      <c r="AZ45" s="167">
        <f t="shared" si="7"/>
        <v>0</v>
      </c>
      <c r="BA45" s="167">
        <f t="shared" si="7"/>
        <v>0</v>
      </c>
      <c r="BB45" s="167">
        <f t="shared" si="7"/>
        <v>0</v>
      </c>
      <c r="BC45" s="167">
        <f t="shared" si="7"/>
        <v>0</v>
      </c>
      <c r="BD45" s="167">
        <f t="shared" si="7"/>
        <v>0</v>
      </c>
      <c r="BE45" s="167">
        <f t="shared" si="7"/>
        <v>0</v>
      </c>
      <c r="BF45" s="176"/>
    </row>
    <row r="46" spans="1:57" s="176" customFormat="1" ht="12.75" customHeight="1">
      <c r="A46" s="245"/>
      <c r="B46" s="246"/>
      <c r="C46" s="247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</row>
    <row r="47" spans="2:49" ht="12.75" customHeight="1">
      <c r="B47" s="21" t="s">
        <v>200</v>
      </c>
      <c r="C47" s="33" t="s">
        <v>369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2"/>
      <c r="X47" s="4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</row>
    <row r="48" spans="3:49" ht="12.7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2"/>
      <c r="X48" s="42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</row>
    <row r="49" spans="1:57" ht="12.75" customHeight="1">
      <c r="A49" s="617" t="s">
        <v>171</v>
      </c>
      <c r="B49" s="613" t="s">
        <v>89</v>
      </c>
      <c r="C49" s="616" t="s">
        <v>172</v>
      </c>
      <c r="D49" s="623" t="s">
        <v>173</v>
      </c>
      <c r="E49" s="623"/>
      <c r="F49" s="623"/>
      <c r="G49" s="623"/>
      <c r="H49" s="622" t="s">
        <v>174</v>
      </c>
      <c r="I49" s="623" t="s">
        <v>175</v>
      </c>
      <c r="J49" s="623"/>
      <c r="K49" s="623"/>
      <c r="L49" s="622" t="s">
        <v>176</v>
      </c>
      <c r="M49" s="623" t="s">
        <v>177</v>
      </c>
      <c r="N49" s="623"/>
      <c r="O49" s="623"/>
      <c r="P49" s="623"/>
      <c r="Q49" s="623" t="s">
        <v>178</v>
      </c>
      <c r="R49" s="623"/>
      <c r="S49" s="623"/>
      <c r="T49" s="623"/>
      <c r="U49" s="622" t="s">
        <v>179</v>
      </c>
      <c r="V49" s="623" t="s">
        <v>180</v>
      </c>
      <c r="W49" s="623"/>
      <c r="X49" s="623"/>
      <c r="Y49" s="623"/>
      <c r="Z49" s="623"/>
      <c r="AA49" s="622" t="s">
        <v>181</v>
      </c>
      <c r="AB49" s="623" t="s">
        <v>182</v>
      </c>
      <c r="AC49" s="623"/>
      <c r="AD49" s="623"/>
      <c r="AE49" s="622" t="s">
        <v>183</v>
      </c>
      <c r="AF49" s="623" t="s">
        <v>184</v>
      </c>
      <c r="AG49" s="623"/>
      <c r="AH49" s="623"/>
      <c r="AI49" s="623"/>
      <c r="AJ49" s="622" t="s">
        <v>185</v>
      </c>
      <c r="AK49" s="623" t="s">
        <v>186</v>
      </c>
      <c r="AL49" s="623"/>
      <c r="AM49" s="623"/>
      <c r="AN49" s="622" t="s">
        <v>187</v>
      </c>
      <c r="AO49" s="623" t="s">
        <v>188</v>
      </c>
      <c r="AP49" s="623"/>
      <c r="AQ49" s="623"/>
      <c r="AR49" s="623"/>
      <c r="AS49" s="623" t="s">
        <v>189</v>
      </c>
      <c r="AT49" s="623"/>
      <c r="AU49" s="623"/>
      <c r="AV49" s="623"/>
      <c r="AW49" s="622" t="s">
        <v>190</v>
      </c>
      <c r="AX49" s="623" t="s">
        <v>191</v>
      </c>
      <c r="AY49" s="623"/>
      <c r="AZ49" s="623"/>
      <c r="BA49" s="622" t="s">
        <v>192</v>
      </c>
      <c r="BB49" s="623" t="s">
        <v>193</v>
      </c>
      <c r="BC49" s="623"/>
      <c r="BD49" s="623"/>
      <c r="BE49" s="623"/>
    </row>
    <row r="50" spans="1:57" ht="12.75" customHeight="1">
      <c r="A50" s="617"/>
      <c r="B50" s="613"/>
      <c r="C50" s="616"/>
      <c r="D50" s="25">
        <v>1</v>
      </c>
      <c r="E50" s="25">
        <v>8</v>
      </c>
      <c r="F50" s="25">
        <v>15</v>
      </c>
      <c r="G50" s="25">
        <v>22</v>
      </c>
      <c r="H50" s="622"/>
      <c r="I50" s="25">
        <v>6</v>
      </c>
      <c r="J50" s="25">
        <v>13</v>
      </c>
      <c r="K50" s="25">
        <v>20</v>
      </c>
      <c r="L50" s="622"/>
      <c r="M50" s="25">
        <v>3</v>
      </c>
      <c r="N50" s="25">
        <v>10</v>
      </c>
      <c r="O50" s="25">
        <v>17</v>
      </c>
      <c r="P50" s="25">
        <v>24</v>
      </c>
      <c r="Q50" s="25">
        <v>1</v>
      </c>
      <c r="R50" s="25">
        <v>8</v>
      </c>
      <c r="S50" s="25">
        <v>15</v>
      </c>
      <c r="T50" s="25">
        <v>22</v>
      </c>
      <c r="U50" s="622"/>
      <c r="V50" s="48">
        <v>5</v>
      </c>
      <c r="W50" s="49"/>
      <c r="X50" s="49"/>
      <c r="Y50" s="25">
        <v>12</v>
      </c>
      <c r="Z50" s="25">
        <v>19</v>
      </c>
      <c r="AA50" s="622"/>
      <c r="AB50" s="25">
        <v>2</v>
      </c>
      <c r="AC50" s="25">
        <v>9</v>
      </c>
      <c r="AD50" s="25">
        <v>16</v>
      </c>
      <c r="AE50" s="622"/>
      <c r="AF50" s="25">
        <v>2</v>
      </c>
      <c r="AG50" s="25">
        <v>9</v>
      </c>
      <c r="AH50" s="25">
        <v>16</v>
      </c>
      <c r="AI50" s="25">
        <v>23</v>
      </c>
      <c r="AJ50" s="622"/>
      <c r="AK50" s="26">
        <v>6</v>
      </c>
      <c r="AL50" s="26">
        <v>13</v>
      </c>
      <c r="AM50" s="26">
        <v>20</v>
      </c>
      <c r="AN50" s="622"/>
      <c r="AO50" s="26">
        <v>4</v>
      </c>
      <c r="AP50" s="26">
        <v>11</v>
      </c>
      <c r="AQ50" s="26">
        <v>18</v>
      </c>
      <c r="AR50" s="26">
        <v>25</v>
      </c>
      <c r="AS50" s="26">
        <v>1</v>
      </c>
      <c r="AT50" s="26">
        <v>8</v>
      </c>
      <c r="AU50" s="26">
        <v>15</v>
      </c>
      <c r="AV50" s="26">
        <v>22</v>
      </c>
      <c r="AW50" s="622"/>
      <c r="AX50" s="26">
        <v>6</v>
      </c>
      <c r="AY50" s="26">
        <v>13</v>
      </c>
      <c r="AZ50" s="26">
        <v>20</v>
      </c>
      <c r="BA50" s="622"/>
      <c r="BB50" s="26">
        <v>3</v>
      </c>
      <c r="BC50" s="26">
        <v>10</v>
      </c>
      <c r="BD50" s="26">
        <v>17</v>
      </c>
      <c r="BE50" s="26">
        <v>24</v>
      </c>
    </row>
    <row r="51" spans="1:57" ht="12.75" customHeight="1">
      <c r="A51" s="617"/>
      <c r="B51" s="613"/>
      <c r="C51" s="616"/>
      <c r="D51" s="25">
        <v>7</v>
      </c>
      <c r="E51" s="25">
        <v>14</v>
      </c>
      <c r="F51" s="25">
        <v>21</v>
      </c>
      <c r="G51" s="25">
        <v>28</v>
      </c>
      <c r="H51" s="622"/>
      <c r="I51" s="25">
        <v>12</v>
      </c>
      <c r="J51" s="25">
        <v>19</v>
      </c>
      <c r="K51" s="25">
        <v>26</v>
      </c>
      <c r="L51" s="622"/>
      <c r="M51" s="25">
        <v>9</v>
      </c>
      <c r="N51" s="25">
        <v>16</v>
      </c>
      <c r="O51" s="25">
        <v>23</v>
      </c>
      <c r="P51" s="25">
        <v>30</v>
      </c>
      <c r="Q51" s="25">
        <v>7</v>
      </c>
      <c r="R51" s="25">
        <v>14</v>
      </c>
      <c r="S51" s="25">
        <v>21</v>
      </c>
      <c r="T51" s="25">
        <v>28</v>
      </c>
      <c r="U51" s="622"/>
      <c r="V51" s="48">
        <v>11</v>
      </c>
      <c r="W51" s="49"/>
      <c r="X51" s="49"/>
      <c r="Y51" s="25">
        <v>18</v>
      </c>
      <c r="Z51" s="25">
        <v>25</v>
      </c>
      <c r="AA51" s="622"/>
      <c r="AB51" s="25">
        <v>8</v>
      </c>
      <c r="AC51" s="25">
        <v>15</v>
      </c>
      <c r="AD51" s="25">
        <v>22</v>
      </c>
      <c r="AE51" s="622"/>
      <c r="AF51" s="25">
        <v>8</v>
      </c>
      <c r="AG51" s="25">
        <v>15</v>
      </c>
      <c r="AH51" s="25">
        <v>22</v>
      </c>
      <c r="AI51" s="25">
        <v>29</v>
      </c>
      <c r="AJ51" s="622"/>
      <c r="AK51" s="26">
        <v>12</v>
      </c>
      <c r="AL51" s="26">
        <v>19</v>
      </c>
      <c r="AM51" s="26">
        <v>26</v>
      </c>
      <c r="AN51" s="622"/>
      <c r="AO51" s="26">
        <v>10</v>
      </c>
      <c r="AP51" s="26">
        <v>17</v>
      </c>
      <c r="AQ51" s="26">
        <v>24</v>
      </c>
      <c r="AR51" s="26">
        <v>31</v>
      </c>
      <c r="AS51" s="26">
        <v>7</v>
      </c>
      <c r="AT51" s="26">
        <v>14</v>
      </c>
      <c r="AU51" s="26">
        <v>21</v>
      </c>
      <c r="AV51" s="26">
        <v>28</v>
      </c>
      <c r="AW51" s="622"/>
      <c r="AX51" s="26">
        <v>12</v>
      </c>
      <c r="AY51" s="26">
        <v>19</v>
      </c>
      <c r="AZ51" s="26">
        <v>26</v>
      </c>
      <c r="BA51" s="622"/>
      <c r="BB51" s="26">
        <v>9</v>
      </c>
      <c r="BC51" s="26">
        <v>16</v>
      </c>
      <c r="BD51" s="26">
        <v>23</v>
      </c>
      <c r="BE51" s="26">
        <v>31</v>
      </c>
    </row>
    <row r="52" spans="1:57" ht="12.75" customHeight="1">
      <c r="A52" s="617"/>
      <c r="B52" s="613"/>
      <c r="C52" s="616"/>
      <c r="D52" s="27">
        <v>35</v>
      </c>
      <c r="E52" s="27">
        <v>36</v>
      </c>
      <c r="F52" s="27">
        <v>37</v>
      </c>
      <c r="G52" s="27">
        <v>38</v>
      </c>
      <c r="H52" s="27">
        <v>39</v>
      </c>
      <c r="I52" s="27">
        <v>40</v>
      </c>
      <c r="J52" s="27">
        <v>41</v>
      </c>
      <c r="K52" s="24">
        <v>42</v>
      </c>
      <c r="L52" s="24">
        <v>43</v>
      </c>
      <c r="M52" s="24">
        <v>44</v>
      </c>
      <c r="N52" s="24">
        <v>45</v>
      </c>
      <c r="O52" s="24">
        <v>46</v>
      </c>
      <c r="P52" s="24">
        <v>47</v>
      </c>
      <c r="Q52" s="24">
        <v>48</v>
      </c>
      <c r="R52" s="24">
        <v>49</v>
      </c>
      <c r="S52" s="24">
        <v>50</v>
      </c>
      <c r="T52" s="24">
        <v>51</v>
      </c>
      <c r="U52" s="50">
        <v>52</v>
      </c>
      <c r="V52" s="50">
        <v>1</v>
      </c>
      <c r="W52" s="49"/>
      <c r="X52" s="49"/>
      <c r="Y52" s="24">
        <v>2</v>
      </c>
      <c r="Z52" s="24">
        <v>3</v>
      </c>
      <c r="AA52" s="24">
        <v>4</v>
      </c>
      <c r="AB52" s="24">
        <v>5</v>
      </c>
      <c r="AC52" s="24">
        <v>6</v>
      </c>
      <c r="AD52" s="24">
        <v>7</v>
      </c>
      <c r="AE52" s="24">
        <v>8</v>
      </c>
      <c r="AF52" s="24">
        <v>9</v>
      </c>
      <c r="AG52" s="24">
        <v>10</v>
      </c>
      <c r="AH52" s="24">
        <v>11</v>
      </c>
      <c r="AI52" s="27">
        <v>12</v>
      </c>
      <c r="AJ52" s="27">
        <v>13</v>
      </c>
      <c r="AK52" s="27">
        <v>14</v>
      </c>
      <c r="AL52" s="27">
        <v>15</v>
      </c>
      <c r="AM52" s="24">
        <v>16</v>
      </c>
      <c r="AN52" s="27">
        <v>17</v>
      </c>
      <c r="AO52" s="27">
        <v>18</v>
      </c>
      <c r="AP52" s="27">
        <v>19</v>
      </c>
      <c r="AQ52" s="27">
        <v>20</v>
      </c>
      <c r="AR52" s="27">
        <v>21</v>
      </c>
      <c r="AS52" s="27">
        <v>22</v>
      </c>
      <c r="AT52" s="27">
        <v>23</v>
      </c>
      <c r="AU52" s="27">
        <v>24</v>
      </c>
      <c r="AV52" s="27">
        <v>25</v>
      </c>
      <c r="AW52" s="27">
        <v>26</v>
      </c>
      <c r="AX52" s="27">
        <v>27</v>
      </c>
      <c r="AY52" s="27">
        <v>28</v>
      </c>
      <c r="AZ52" s="27">
        <v>29</v>
      </c>
      <c r="BA52" s="27">
        <v>30</v>
      </c>
      <c r="BB52" s="27">
        <v>31</v>
      </c>
      <c r="BC52" s="27">
        <v>32</v>
      </c>
      <c r="BD52" s="27">
        <v>33</v>
      </c>
      <c r="BE52" s="27">
        <v>34</v>
      </c>
    </row>
    <row r="53" spans="1:57" ht="12.75" customHeight="1">
      <c r="A53" s="617"/>
      <c r="B53" s="613"/>
      <c r="C53" s="616"/>
      <c r="D53" s="623" t="s">
        <v>194</v>
      </c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  <c r="V53" s="623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3"/>
      <c r="AV53" s="623"/>
      <c r="AW53" s="623"/>
      <c r="AX53" s="623"/>
      <c r="AY53" s="623"/>
      <c r="AZ53" s="623"/>
      <c r="BA53" s="623"/>
      <c r="BB53" s="623"/>
      <c r="BC53" s="623"/>
      <c r="BD53" s="623"/>
      <c r="BE53" s="623"/>
    </row>
    <row r="54" spans="1:57" ht="12.75" customHeight="1" thickBot="1">
      <c r="A54" s="617"/>
      <c r="B54" s="613"/>
      <c r="C54" s="616"/>
      <c r="D54" s="27">
        <v>1</v>
      </c>
      <c r="E54" s="27">
        <v>2</v>
      </c>
      <c r="F54" s="27">
        <v>3</v>
      </c>
      <c r="G54" s="27">
        <v>4</v>
      </c>
      <c r="H54" s="27">
        <v>5</v>
      </c>
      <c r="I54" s="27">
        <v>6</v>
      </c>
      <c r="J54" s="27">
        <v>7</v>
      </c>
      <c r="K54" s="24">
        <v>8</v>
      </c>
      <c r="L54" s="24">
        <v>9</v>
      </c>
      <c r="M54" s="24">
        <v>10</v>
      </c>
      <c r="N54" s="24">
        <v>11</v>
      </c>
      <c r="O54" s="24">
        <v>12</v>
      </c>
      <c r="P54" s="24">
        <v>13</v>
      </c>
      <c r="Q54" s="24">
        <v>14</v>
      </c>
      <c r="R54" s="24">
        <v>15</v>
      </c>
      <c r="S54" s="24">
        <v>16</v>
      </c>
      <c r="T54" s="24">
        <v>17</v>
      </c>
      <c r="U54" s="24">
        <v>18</v>
      </c>
      <c r="V54" s="24">
        <v>19</v>
      </c>
      <c r="W54" s="50">
        <v>18</v>
      </c>
      <c r="X54" s="50">
        <v>19</v>
      </c>
      <c r="Y54" s="24">
        <v>20</v>
      </c>
      <c r="Z54" s="24">
        <v>21</v>
      </c>
      <c r="AA54" s="24">
        <v>22</v>
      </c>
      <c r="AB54" s="24">
        <v>23</v>
      </c>
      <c r="AC54" s="24">
        <v>24</v>
      </c>
      <c r="AD54" s="24">
        <v>25</v>
      </c>
      <c r="AE54" s="24">
        <v>26</v>
      </c>
      <c r="AF54" s="24">
        <v>27</v>
      </c>
      <c r="AG54" s="24">
        <v>28</v>
      </c>
      <c r="AH54" s="24">
        <v>29</v>
      </c>
      <c r="AI54" s="27">
        <v>30</v>
      </c>
      <c r="AJ54" s="27">
        <v>31</v>
      </c>
      <c r="AK54" s="27">
        <v>32</v>
      </c>
      <c r="AL54" s="27">
        <v>33</v>
      </c>
      <c r="AM54" s="24">
        <v>34</v>
      </c>
      <c r="AN54" s="27">
        <v>35</v>
      </c>
      <c r="AO54" s="27">
        <v>36</v>
      </c>
      <c r="AP54" s="27">
        <v>37</v>
      </c>
      <c r="AQ54" s="27">
        <v>38</v>
      </c>
      <c r="AR54" s="27">
        <v>39</v>
      </c>
      <c r="AS54" s="27">
        <v>40</v>
      </c>
      <c r="AT54" s="27">
        <v>41</v>
      </c>
      <c r="AU54" s="27">
        <v>42</v>
      </c>
      <c r="AV54" s="27">
        <v>43</v>
      </c>
      <c r="AW54" s="27">
        <v>44</v>
      </c>
      <c r="AX54" s="27">
        <v>45</v>
      </c>
      <c r="AY54" s="27">
        <v>46</v>
      </c>
      <c r="AZ54" s="27">
        <v>47</v>
      </c>
      <c r="BA54" s="27">
        <v>48</v>
      </c>
      <c r="BB54" s="27">
        <v>49</v>
      </c>
      <c r="BC54" s="27">
        <v>50</v>
      </c>
      <c r="BD54" s="27">
        <v>51</v>
      </c>
      <c r="BE54" s="27">
        <v>52</v>
      </c>
    </row>
    <row r="55" spans="1:60" s="30" customFormat="1" ht="11.25" customHeight="1" thickBot="1">
      <c r="A55" s="619" t="s">
        <v>15</v>
      </c>
      <c r="B55" s="611" t="s">
        <v>12</v>
      </c>
      <c r="C55" s="28" t="s">
        <v>195</v>
      </c>
      <c r="D55" s="29">
        <f>D63+D65+D57+D59+D61</f>
        <v>8</v>
      </c>
      <c r="E55" s="29">
        <f aca="true" t="shared" si="8" ref="E55:BE55">E63+E65+E57+E59+E61</f>
        <v>8</v>
      </c>
      <c r="F55" s="29">
        <f t="shared" si="8"/>
        <v>8</v>
      </c>
      <c r="G55" s="29">
        <f t="shared" si="8"/>
        <v>8</v>
      </c>
      <c r="H55" s="29">
        <f t="shared" si="8"/>
        <v>8</v>
      </c>
      <c r="I55" s="29">
        <f t="shared" si="8"/>
        <v>8</v>
      </c>
      <c r="J55" s="29">
        <f t="shared" si="8"/>
        <v>8</v>
      </c>
      <c r="K55" s="29">
        <f t="shared" si="8"/>
        <v>8</v>
      </c>
      <c r="L55" s="29">
        <f t="shared" si="8"/>
        <v>8</v>
      </c>
      <c r="M55" s="29">
        <f t="shared" si="8"/>
        <v>8</v>
      </c>
      <c r="N55" s="29">
        <f t="shared" si="8"/>
        <v>8</v>
      </c>
      <c r="O55" s="29">
        <f t="shared" si="8"/>
        <v>8</v>
      </c>
      <c r="P55" s="29">
        <f t="shared" si="8"/>
        <v>8</v>
      </c>
      <c r="Q55" s="29">
        <f t="shared" si="8"/>
        <v>8</v>
      </c>
      <c r="R55" s="29">
        <f t="shared" si="8"/>
        <v>8</v>
      </c>
      <c r="S55" s="29">
        <f t="shared" si="8"/>
        <v>8</v>
      </c>
      <c r="T55" s="29">
        <f t="shared" si="8"/>
        <v>0</v>
      </c>
      <c r="U55" s="29">
        <f t="shared" si="8"/>
        <v>0</v>
      </c>
      <c r="V55" s="29">
        <f t="shared" si="8"/>
        <v>0</v>
      </c>
      <c r="W55" s="29">
        <f t="shared" si="8"/>
        <v>128</v>
      </c>
      <c r="X55" s="29">
        <f t="shared" si="8"/>
        <v>160</v>
      </c>
      <c r="Y55" s="29">
        <f t="shared" si="8"/>
        <v>8</v>
      </c>
      <c r="Z55" s="29">
        <f t="shared" si="8"/>
        <v>8</v>
      </c>
      <c r="AA55" s="29">
        <f t="shared" si="8"/>
        <v>8</v>
      </c>
      <c r="AB55" s="29">
        <f t="shared" si="8"/>
        <v>8</v>
      </c>
      <c r="AC55" s="29">
        <f t="shared" si="8"/>
        <v>8</v>
      </c>
      <c r="AD55" s="29">
        <f t="shared" si="8"/>
        <v>8</v>
      </c>
      <c r="AE55" s="29">
        <f t="shared" si="8"/>
        <v>8</v>
      </c>
      <c r="AF55" s="29">
        <f t="shared" si="8"/>
        <v>8</v>
      </c>
      <c r="AG55" s="29">
        <f t="shared" si="8"/>
        <v>8</v>
      </c>
      <c r="AH55" s="29">
        <f t="shared" si="8"/>
        <v>8</v>
      </c>
      <c r="AI55" s="29">
        <f t="shared" si="8"/>
        <v>8</v>
      </c>
      <c r="AJ55" s="29">
        <f t="shared" si="8"/>
        <v>8</v>
      </c>
      <c r="AK55" s="29">
        <f t="shared" si="8"/>
        <v>8</v>
      </c>
      <c r="AL55" s="29">
        <f t="shared" si="8"/>
        <v>8</v>
      </c>
      <c r="AM55" s="29">
        <f t="shared" si="8"/>
        <v>8</v>
      </c>
      <c r="AN55" s="29">
        <f t="shared" si="8"/>
        <v>8</v>
      </c>
      <c r="AO55" s="29">
        <f t="shared" si="8"/>
        <v>8</v>
      </c>
      <c r="AP55" s="29">
        <f t="shared" si="8"/>
        <v>8</v>
      </c>
      <c r="AQ55" s="29">
        <f t="shared" si="8"/>
        <v>8</v>
      </c>
      <c r="AR55" s="29">
        <f t="shared" si="8"/>
        <v>8</v>
      </c>
      <c r="AS55" s="29">
        <f t="shared" si="8"/>
        <v>0</v>
      </c>
      <c r="AT55" s="29">
        <f t="shared" si="8"/>
        <v>0</v>
      </c>
      <c r="AU55" s="29">
        <f t="shared" si="8"/>
        <v>0</v>
      </c>
      <c r="AV55" s="29">
        <f t="shared" si="8"/>
        <v>0</v>
      </c>
      <c r="AW55" s="29">
        <f t="shared" si="8"/>
        <v>0</v>
      </c>
      <c r="AX55" s="29">
        <f t="shared" si="8"/>
        <v>0</v>
      </c>
      <c r="AY55" s="29">
        <f t="shared" si="8"/>
        <v>0</v>
      </c>
      <c r="AZ55" s="29">
        <f t="shared" si="8"/>
        <v>0</v>
      </c>
      <c r="BA55" s="29">
        <f t="shared" si="8"/>
        <v>0</v>
      </c>
      <c r="BB55" s="29">
        <f t="shared" si="8"/>
        <v>0</v>
      </c>
      <c r="BC55" s="29">
        <f t="shared" si="8"/>
        <v>0</v>
      </c>
      <c r="BD55" s="29">
        <f t="shared" si="8"/>
        <v>0</v>
      </c>
      <c r="BE55" s="29">
        <f t="shared" si="8"/>
        <v>0</v>
      </c>
      <c r="BF55" s="23"/>
      <c r="BG55" s="189">
        <v>128</v>
      </c>
      <c r="BH55" s="189">
        <v>160</v>
      </c>
    </row>
    <row r="56" spans="1:61" s="30" customFormat="1" ht="11.25" customHeight="1" thickBot="1">
      <c r="A56" s="620"/>
      <c r="B56" s="611"/>
      <c r="C56" s="28" t="s">
        <v>196</v>
      </c>
      <c r="D56" s="29">
        <f>D64+D66+D58+D60+D62</f>
        <v>0</v>
      </c>
      <c r="E56" s="29">
        <f aca="true" t="shared" si="9" ref="E56:BE56">E64+E66+E58+E60+E62</f>
        <v>0</v>
      </c>
      <c r="F56" s="29">
        <f t="shared" si="9"/>
        <v>0</v>
      </c>
      <c r="G56" s="29">
        <f t="shared" si="9"/>
        <v>0</v>
      </c>
      <c r="H56" s="29">
        <f t="shared" si="9"/>
        <v>0</v>
      </c>
      <c r="I56" s="29">
        <f t="shared" si="9"/>
        <v>0</v>
      </c>
      <c r="J56" s="29">
        <f t="shared" si="9"/>
        <v>0</v>
      </c>
      <c r="K56" s="29">
        <f t="shared" si="9"/>
        <v>0</v>
      </c>
      <c r="L56" s="29">
        <f t="shared" si="9"/>
        <v>0</v>
      </c>
      <c r="M56" s="29">
        <f t="shared" si="9"/>
        <v>0</v>
      </c>
      <c r="N56" s="29">
        <f t="shared" si="9"/>
        <v>0</v>
      </c>
      <c r="O56" s="29">
        <f t="shared" si="9"/>
        <v>0</v>
      </c>
      <c r="P56" s="29">
        <f t="shared" si="9"/>
        <v>0</v>
      </c>
      <c r="Q56" s="29">
        <f t="shared" si="9"/>
        <v>0</v>
      </c>
      <c r="R56" s="29">
        <f t="shared" si="9"/>
        <v>0</v>
      </c>
      <c r="S56" s="29">
        <f t="shared" si="9"/>
        <v>0</v>
      </c>
      <c r="T56" s="29">
        <f t="shared" si="9"/>
        <v>0</v>
      </c>
      <c r="U56" s="29">
        <f t="shared" si="9"/>
        <v>0</v>
      </c>
      <c r="V56" s="29">
        <f t="shared" si="9"/>
        <v>0</v>
      </c>
      <c r="W56" s="29">
        <f t="shared" si="9"/>
        <v>0</v>
      </c>
      <c r="X56" s="29">
        <f t="shared" si="9"/>
        <v>0</v>
      </c>
      <c r="Y56" s="29">
        <f t="shared" si="9"/>
        <v>0</v>
      </c>
      <c r="Z56" s="29">
        <f t="shared" si="9"/>
        <v>0</v>
      </c>
      <c r="AA56" s="29">
        <f t="shared" si="9"/>
        <v>0</v>
      </c>
      <c r="AB56" s="29">
        <f t="shared" si="9"/>
        <v>0</v>
      </c>
      <c r="AC56" s="29">
        <f t="shared" si="9"/>
        <v>0</v>
      </c>
      <c r="AD56" s="29">
        <f t="shared" si="9"/>
        <v>0</v>
      </c>
      <c r="AE56" s="29">
        <f t="shared" si="9"/>
        <v>0</v>
      </c>
      <c r="AF56" s="29">
        <f t="shared" si="9"/>
        <v>0</v>
      </c>
      <c r="AG56" s="29">
        <f t="shared" si="9"/>
        <v>0</v>
      </c>
      <c r="AH56" s="29">
        <f t="shared" si="9"/>
        <v>0</v>
      </c>
      <c r="AI56" s="29">
        <f t="shared" si="9"/>
        <v>0</v>
      </c>
      <c r="AJ56" s="29">
        <f t="shared" si="9"/>
        <v>0</v>
      </c>
      <c r="AK56" s="29">
        <f t="shared" si="9"/>
        <v>0</v>
      </c>
      <c r="AL56" s="29">
        <f t="shared" si="9"/>
        <v>0</v>
      </c>
      <c r="AM56" s="29">
        <f t="shared" si="9"/>
        <v>0</v>
      </c>
      <c r="AN56" s="29">
        <f t="shared" si="9"/>
        <v>0</v>
      </c>
      <c r="AO56" s="29">
        <f t="shared" si="9"/>
        <v>0</v>
      </c>
      <c r="AP56" s="29">
        <f t="shared" si="9"/>
        <v>0</v>
      </c>
      <c r="AQ56" s="29">
        <f t="shared" si="9"/>
        <v>0</v>
      </c>
      <c r="AR56" s="29">
        <f t="shared" si="9"/>
        <v>0</v>
      </c>
      <c r="AS56" s="29">
        <f t="shared" si="9"/>
        <v>0</v>
      </c>
      <c r="AT56" s="29">
        <f t="shared" si="9"/>
        <v>0</v>
      </c>
      <c r="AU56" s="29">
        <f t="shared" si="9"/>
        <v>0</v>
      </c>
      <c r="AV56" s="29">
        <f t="shared" si="9"/>
        <v>0</v>
      </c>
      <c r="AW56" s="29">
        <f t="shared" si="9"/>
        <v>0</v>
      </c>
      <c r="AX56" s="29">
        <f t="shared" si="9"/>
        <v>0</v>
      </c>
      <c r="AY56" s="29">
        <f t="shared" si="9"/>
        <v>0</v>
      </c>
      <c r="AZ56" s="29">
        <f t="shared" si="9"/>
        <v>0</v>
      </c>
      <c r="BA56" s="29">
        <f t="shared" si="9"/>
        <v>0</v>
      </c>
      <c r="BB56" s="29">
        <f t="shared" si="9"/>
        <v>0</v>
      </c>
      <c r="BC56" s="29">
        <f t="shared" si="9"/>
        <v>0</v>
      </c>
      <c r="BD56" s="29">
        <f t="shared" si="9"/>
        <v>0</v>
      </c>
      <c r="BE56" s="29">
        <f t="shared" si="9"/>
        <v>0</v>
      </c>
      <c r="BF56" s="23"/>
      <c r="BG56" s="190"/>
      <c r="BH56" s="190"/>
      <c r="BI56" s="47"/>
    </row>
    <row r="57" spans="1:60" ht="11.25" customHeight="1" thickBot="1">
      <c r="A57" s="609" t="s">
        <v>16</v>
      </c>
      <c r="B57" s="609" t="s">
        <v>42</v>
      </c>
      <c r="C57" s="31" t="s">
        <v>195</v>
      </c>
      <c r="D57" s="32">
        <v>2</v>
      </c>
      <c r="E57" s="32">
        <v>2</v>
      </c>
      <c r="F57" s="32">
        <v>2</v>
      </c>
      <c r="G57" s="32">
        <v>2</v>
      </c>
      <c r="H57" s="32">
        <v>2</v>
      </c>
      <c r="I57" s="32">
        <v>2</v>
      </c>
      <c r="J57" s="32">
        <v>2</v>
      </c>
      <c r="K57" s="32">
        <v>2</v>
      </c>
      <c r="L57" s="32">
        <v>2</v>
      </c>
      <c r="M57" s="32">
        <v>2</v>
      </c>
      <c r="N57" s="32">
        <v>2</v>
      </c>
      <c r="O57" s="32">
        <v>2</v>
      </c>
      <c r="P57" s="32">
        <v>3</v>
      </c>
      <c r="Q57" s="32">
        <v>3</v>
      </c>
      <c r="R57" s="32">
        <v>3</v>
      </c>
      <c r="S57" s="32">
        <v>3</v>
      </c>
      <c r="T57" s="197">
        <v>0</v>
      </c>
      <c r="U57" s="32">
        <v>0</v>
      </c>
      <c r="V57" s="32">
        <v>0</v>
      </c>
      <c r="W57" s="45">
        <f aca="true" t="shared" si="10" ref="W57:W66">SUM(D57:T57)</f>
        <v>36</v>
      </c>
      <c r="X57" s="45">
        <f aca="true" t="shared" si="11" ref="X57:X70">SUM(Y57:BE57)</f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43">
        <v>0</v>
      </c>
      <c r="AT57" s="43">
        <v>0</v>
      </c>
      <c r="AU57" s="198">
        <v>0</v>
      </c>
      <c r="AV57" s="197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G57" s="191">
        <v>36</v>
      </c>
      <c r="BH57" s="191">
        <v>0</v>
      </c>
    </row>
    <row r="58" spans="1:61" ht="11.25" customHeight="1" thickBot="1">
      <c r="A58" s="609"/>
      <c r="B58" s="609"/>
      <c r="C58" s="31" t="s">
        <v>196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197">
        <v>0</v>
      </c>
      <c r="U58" s="32">
        <v>0</v>
      </c>
      <c r="V58" s="32">
        <v>0</v>
      </c>
      <c r="W58" s="45">
        <f t="shared" si="10"/>
        <v>0</v>
      </c>
      <c r="X58" s="45">
        <f t="shared" si="11"/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43">
        <v>0</v>
      </c>
      <c r="AT58" s="43">
        <v>0</v>
      </c>
      <c r="AU58" s="198">
        <v>0</v>
      </c>
      <c r="AV58" s="197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G58" s="191"/>
      <c r="BH58" s="191"/>
      <c r="BI58" s="47"/>
    </row>
    <row r="59" spans="1:60" ht="11.25" customHeight="1" thickBot="1">
      <c r="A59" s="609" t="s">
        <v>17</v>
      </c>
      <c r="B59" s="609" t="s">
        <v>43</v>
      </c>
      <c r="C59" s="31" t="s">
        <v>195</v>
      </c>
      <c r="D59" s="32">
        <v>2</v>
      </c>
      <c r="E59" s="32">
        <v>2</v>
      </c>
      <c r="F59" s="32">
        <v>2</v>
      </c>
      <c r="G59" s="32">
        <v>2</v>
      </c>
      <c r="H59" s="32">
        <v>2</v>
      </c>
      <c r="I59" s="32">
        <v>2</v>
      </c>
      <c r="J59" s="32">
        <v>2</v>
      </c>
      <c r="K59" s="32">
        <v>2</v>
      </c>
      <c r="L59" s="32">
        <v>2</v>
      </c>
      <c r="M59" s="32">
        <v>2</v>
      </c>
      <c r="N59" s="32">
        <v>2</v>
      </c>
      <c r="O59" s="32">
        <v>2</v>
      </c>
      <c r="P59" s="32">
        <v>2</v>
      </c>
      <c r="Q59" s="32">
        <v>2</v>
      </c>
      <c r="R59" s="32">
        <v>2</v>
      </c>
      <c r="S59" s="32">
        <v>2</v>
      </c>
      <c r="T59" s="197">
        <v>0</v>
      </c>
      <c r="U59" s="32">
        <v>0</v>
      </c>
      <c r="V59" s="32">
        <v>0</v>
      </c>
      <c r="W59" s="45">
        <f t="shared" si="10"/>
        <v>32</v>
      </c>
      <c r="X59" s="45">
        <f t="shared" si="11"/>
        <v>40</v>
      </c>
      <c r="Y59" s="32">
        <v>2</v>
      </c>
      <c r="Z59" s="32">
        <v>2</v>
      </c>
      <c r="AA59" s="32">
        <v>2</v>
      </c>
      <c r="AB59" s="32">
        <v>2</v>
      </c>
      <c r="AC59" s="32">
        <v>2</v>
      </c>
      <c r="AD59" s="32">
        <v>2</v>
      </c>
      <c r="AE59" s="32">
        <v>2</v>
      </c>
      <c r="AF59" s="32">
        <v>2</v>
      </c>
      <c r="AG59" s="32">
        <v>2</v>
      </c>
      <c r="AH59" s="32">
        <v>2</v>
      </c>
      <c r="AI59" s="32">
        <v>2</v>
      </c>
      <c r="AJ59" s="32">
        <v>2</v>
      </c>
      <c r="AK59" s="32">
        <v>2</v>
      </c>
      <c r="AL59" s="32">
        <v>2</v>
      </c>
      <c r="AM59" s="32">
        <v>2</v>
      </c>
      <c r="AN59" s="32">
        <v>2</v>
      </c>
      <c r="AO59" s="32">
        <v>2</v>
      </c>
      <c r="AP59" s="32">
        <v>2</v>
      </c>
      <c r="AQ59" s="32">
        <v>2</v>
      </c>
      <c r="AR59" s="32">
        <v>2</v>
      </c>
      <c r="AS59" s="43">
        <v>0</v>
      </c>
      <c r="AT59" s="43">
        <v>0</v>
      </c>
      <c r="AU59" s="198">
        <v>0</v>
      </c>
      <c r="AV59" s="197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G59" s="191">
        <v>32</v>
      </c>
      <c r="BH59" s="191">
        <v>40</v>
      </c>
    </row>
    <row r="60" spans="1:61" ht="11.25" customHeight="1" thickBot="1">
      <c r="A60" s="609"/>
      <c r="B60" s="609"/>
      <c r="C60" s="31" t="s">
        <v>196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197">
        <v>0</v>
      </c>
      <c r="U60" s="32">
        <v>0</v>
      </c>
      <c r="V60" s="32">
        <v>0</v>
      </c>
      <c r="W60" s="45">
        <f t="shared" si="10"/>
        <v>0</v>
      </c>
      <c r="X60" s="45">
        <f t="shared" si="11"/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43">
        <v>0</v>
      </c>
      <c r="AT60" s="43">
        <v>0</v>
      </c>
      <c r="AU60" s="198">
        <v>0</v>
      </c>
      <c r="AV60" s="197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G60" s="191"/>
      <c r="BH60" s="191"/>
      <c r="BI60" s="47"/>
    </row>
    <row r="61" spans="1:60" ht="11.25" customHeight="1" thickBot="1">
      <c r="A61" s="609" t="s">
        <v>18</v>
      </c>
      <c r="B61" s="609" t="s">
        <v>109</v>
      </c>
      <c r="C61" s="31" t="s">
        <v>195</v>
      </c>
      <c r="D61" s="32">
        <v>2</v>
      </c>
      <c r="E61" s="32">
        <v>2</v>
      </c>
      <c r="F61" s="32">
        <v>2</v>
      </c>
      <c r="G61" s="32">
        <v>2</v>
      </c>
      <c r="H61" s="32">
        <v>2</v>
      </c>
      <c r="I61" s="32">
        <v>2</v>
      </c>
      <c r="J61" s="32">
        <v>2</v>
      </c>
      <c r="K61" s="32">
        <v>2</v>
      </c>
      <c r="L61" s="32">
        <v>2</v>
      </c>
      <c r="M61" s="32">
        <v>2</v>
      </c>
      <c r="N61" s="32">
        <v>2</v>
      </c>
      <c r="O61" s="32">
        <v>2</v>
      </c>
      <c r="P61" s="32">
        <v>1</v>
      </c>
      <c r="Q61" s="32">
        <v>1</v>
      </c>
      <c r="R61" s="32">
        <v>1</v>
      </c>
      <c r="S61" s="32">
        <v>1</v>
      </c>
      <c r="T61" s="197">
        <v>0</v>
      </c>
      <c r="U61" s="32">
        <v>0</v>
      </c>
      <c r="V61" s="32">
        <v>0</v>
      </c>
      <c r="W61" s="45">
        <f t="shared" si="10"/>
        <v>28</v>
      </c>
      <c r="X61" s="45">
        <f t="shared" si="11"/>
        <v>40</v>
      </c>
      <c r="Y61" s="32">
        <v>2</v>
      </c>
      <c r="Z61" s="32">
        <v>2</v>
      </c>
      <c r="AA61" s="32">
        <v>2</v>
      </c>
      <c r="AB61" s="32">
        <v>2</v>
      </c>
      <c r="AC61" s="32">
        <v>2</v>
      </c>
      <c r="AD61" s="32">
        <v>2</v>
      </c>
      <c r="AE61" s="32">
        <v>2</v>
      </c>
      <c r="AF61" s="32">
        <v>2</v>
      </c>
      <c r="AG61" s="32">
        <v>2</v>
      </c>
      <c r="AH61" s="32">
        <v>2</v>
      </c>
      <c r="AI61" s="32">
        <v>2</v>
      </c>
      <c r="AJ61" s="32">
        <v>2</v>
      </c>
      <c r="AK61" s="32">
        <v>2</v>
      </c>
      <c r="AL61" s="32">
        <v>2</v>
      </c>
      <c r="AM61" s="32">
        <v>2</v>
      </c>
      <c r="AN61" s="32">
        <v>2</v>
      </c>
      <c r="AO61" s="32">
        <v>2</v>
      </c>
      <c r="AP61" s="32">
        <v>2</v>
      </c>
      <c r="AQ61" s="32">
        <v>2</v>
      </c>
      <c r="AR61" s="32">
        <v>2</v>
      </c>
      <c r="AS61" s="43">
        <v>0</v>
      </c>
      <c r="AT61" s="43">
        <v>0</v>
      </c>
      <c r="AU61" s="198">
        <v>0</v>
      </c>
      <c r="AV61" s="197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G61" s="191">
        <v>28</v>
      </c>
      <c r="BH61" s="191">
        <v>40</v>
      </c>
    </row>
    <row r="62" spans="1:61" ht="11.25" customHeight="1" thickBot="1">
      <c r="A62" s="609"/>
      <c r="B62" s="609"/>
      <c r="C62" s="31" t="s">
        <v>196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197">
        <v>0</v>
      </c>
      <c r="U62" s="32">
        <v>0</v>
      </c>
      <c r="V62" s="32">
        <v>0</v>
      </c>
      <c r="W62" s="45">
        <f t="shared" si="10"/>
        <v>0</v>
      </c>
      <c r="X62" s="45">
        <f t="shared" si="11"/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43">
        <v>0</v>
      </c>
      <c r="AT62" s="43">
        <v>0</v>
      </c>
      <c r="AU62" s="198">
        <v>0</v>
      </c>
      <c r="AV62" s="197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G62" s="191"/>
      <c r="BH62" s="191"/>
      <c r="BI62" s="47"/>
    </row>
    <row r="63" spans="1:61" ht="11.25" customHeight="1" thickBot="1">
      <c r="A63" s="609" t="s">
        <v>19</v>
      </c>
      <c r="B63" s="609" t="s">
        <v>99</v>
      </c>
      <c r="C63" s="31" t="s">
        <v>195</v>
      </c>
      <c r="D63" s="32">
        <v>2</v>
      </c>
      <c r="E63" s="32">
        <v>2</v>
      </c>
      <c r="F63" s="32">
        <v>2</v>
      </c>
      <c r="G63" s="32">
        <v>2</v>
      </c>
      <c r="H63" s="32">
        <v>2</v>
      </c>
      <c r="I63" s="32">
        <v>2</v>
      </c>
      <c r="J63" s="32">
        <v>2</v>
      </c>
      <c r="K63" s="32">
        <v>2</v>
      </c>
      <c r="L63" s="32">
        <v>2</v>
      </c>
      <c r="M63" s="32">
        <v>2</v>
      </c>
      <c r="N63" s="32">
        <v>2</v>
      </c>
      <c r="O63" s="32">
        <v>2</v>
      </c>
      <c r="P63" s="32">
        <v>2</v>
      </c>
      <c r="Q63" s="32">
        <v>2</v>
      </c>
      <c r="R63" s="32">
        <v>2</v>
      </c>
      <c r="S63" s="32">
        <v>2</v>
      </c>
      <c r="T63" s="197">
        <v>0</v>
      </c>
      <c r="U63" s="32"/>
      <c r="V63" s="32"/>
      <c r="W63" s="45">
        <f t="shared" si="10"/>
        <v>32</v>
      </c>
      <c r="X63" s="45">
        <f>SUM(Y63:BE63)</f>
        <v>40</v>
      </c>
      <c r="Y63" s="32">
        <v>2</v>
      </c>
      <c r="Z63" s="32">
        <v>2</v>
      </c>
      <c r="AA63" s="32">
        <v>2</v>
      </c>
      <c r="AB63" s="32">
        <v>2</v>
      </c>
      <c r="AC63" s="32">
        <v>2</v>
      </c>
      <c r="AD63" s="32">
        <v>2</v>
      </c>
      <c r="AE63" s="32">
        <v>2</v>
      </c>
      <c r="AF63" s="32">
        <v>2</v>
      </c>
      <c r="AG63" s="32">
        <v>2</v>
      </c>
      <c r="AH63" s="32">
        <v>2</v>
      </c>
      <c r="AI63" s="32">
        <v>2</v>
      </c>
      <c r="AJ63" s="32">
        <v>2</v>
      </c>
      <c r="AK63" s="32">
        <v>2</v>
      </c>
      <c r="AL63" s="32">
        <v>2</v>
      </c>
      <c r="AM63" s="32">
        <v>2</v>
      </c>
      <c r="AN63" s="32">
        <v>2</v>
      </c>
      <c r="AO63" s="32">
        <v>2</v>
      </c>
      <c r="AP63" s="32">
        <v>2</v>
      </c>
      <c r="AQ63" s="32">
        <v>2</v>
      </c>
      <c r="AR63" s="32">
        <v>2</v>
      </c>
      <c r="AS63" s="43">
        <v>0</v>
      </c>
      <c r="AT63" s="43">
        <v>0</v>
      </c>
      <c r="AU63" s="198">
        <v>0</v>
      </c>
      <c r="AV63" s="197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G63" s="191">
        <v>32</v>
      </c>
      <c r="BH63" s="191">
        <v>40</v>
      </c>
      <c r="BI63" s="47"/>
    </row>
    <row r="64" spans="1:63" ht="11.25" customHeight="1" thickBot="1">
      <c r="A64" s="609"/>
      <c r="B64" s="609"/>
      <c r="C64" s="31" t="s">
        <v>196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197">
        <v>0</v>
      </c>
      <c r="U64" s="32"/>
      <c r="V64" s="32"/>
      <c r="W64" s="45">
        <f t="shared" si="10"/>
        <v>0</v>
      </c>
      <c r="X64" s="45">
        <f>SUM(Y64:BE64)</f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43">
        <v>0</v>
      </c>
      <c r="AT64" s="43">
        <v>0</v>
      </c>
      <c r="AU64" s="198">
        <v>0</v>
      </c>
      <c r="AV64" s="197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G64" s="191"/>
      <c r="BH64" s="191"/>
      <c r="BI64" s="47"/>
      <c r="BJ64" s="614"/>
      <c r="BK64" s="614"/>
    </row>
    <row r="65" spans="1:63" ht="11.25" customHeight="1" thickBot="1">
      <c r="A65" s="609" t="s">
        <v>20</v>
      </c>
      <c r="B65" s="609" t="s">
        <v>44</v>
      </c>
      <c r="C65" s="31" t="s">
        <v>195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197">
        <v>0</v>
      </c>
      <c r="U65" s="32"/>
      <c r="V65" s="32"/>
      <c r="W65" s="45">
        <f t="shared" si="10"/>
        <v>0</v>
      </c>
      <c r="X65" s="45">
        <f>SUM(Y65:BE65)</f>
        <v>40</v>
      </c>
      <c r="Y65" s="32">
        <v>2</v>
      </c>
      <c r="Z65" s="32">
        <v>2</v>
      </c>
      <c r="AA65" s="32">
        <v>2</v>
      </c>
      <c r="AB65" s="32">
        <v>2</v>
      </c>
      <c r="AC65" s="32">
        <v>2</v>
      </c>
      <c r="AD65" s="32">
        <v>2</v>
      </c>
      <c r="AE65" s="32">
        <v>2</v>
      </c>
      <c r="AF65" s="32">
        <v>2</v>
      </c>
      <c r="AG65" s="32">
        <v>2</v>
      </c>
      <c r="AH65" s="32">
        <v>2</v>
      </c>
      <c r="AI65" s="32">
        <v>2</v>
      </c>
      <c r="AJ65" s="32">
        <v>2</v>
      </c>
      <c r="AK65" s="32">
        <v>2</v>
      </c>
      <c r="AL65" s="32">
        <v>2</v>
      </c>
      <c r="AM65" s="32">
        <v>2</v>
      </c>
      <c r="AN65" s="32">
        <v>2</v>
      </c>
      <c r="AO65" s="32">
        <v>2</v>
      </c>
      <c r="AP65" s="32">
        <v>2</v>
      </c>
      <c r="AQ65" s="32">
        <v>2</v>
      </c>
      <c r="AR65" s="32">
        <v>2</v>
      </c>
      <c r="AS65" s="43">
        <v>0</v>
      </c>
      <c r="AT65" s="43">
        <v>0</v>
      </c>
      <c r="AU65" s="198">
        <v>0</v>
      </c>
      <c r="AV65" s="197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G65" s="191">
        <v>0</v>
      </c>
      <c r="BH65" s="191">
        <v>40</v>
      </c>
      <c r="BI65" s="47"/>
      <c r="BJ65" s="615"/>
      <c r="BK65" s="615"/>
    </row>
    <row r="66" spans="1:63" ht="11.25" customHeight="1" thickBot="1">
      <c r="A66" s="609"/>
      <c r="B66" s="609"/>
      <c r="C66" s="31" t="s">
        <v>196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197">
        <v>0</v>
      </c>
      <c r="U66" s="32"/>
      <c r="V66" s="32"/>
      <c r="W66" s="45">
        <f t="shared" si="10"/>
        <v>0</v>
      </c>
      <c r="X66" s="45">
        <f>SUM(Y66:BE66)</f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43">
        <v>0</v>
      </c>
      <c r="AT66" s="43">
        <v>0</v>
      </c>
      <c r="AU66" s="198">
        <v>0</v>
      </c>
      <c r="AV66" s="197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G66" s="191"/>
      <c r="BH66" s="191"/>
      <c r="BI66" s="47"/>
      <c r="BJ66" s="614"/>
      <c r="BK66" s="614"/>
    </row>
    <row r="67" spans="1:63" s="30" customFormat="1" ht="11.25" customHeight="1" thickBot="1">
      <c r="A67" s="610" t="s">
        <v>101</v>
      </c>
      <c r="B67" s="611" t="s">
        <v>13</v>
      </c>
      <c r="C67" s="28" t="s">
        <v>195</v>
      </c>
      <c r="D67" s="29">
        <f>D69+D71+D73+D75+D77+D79</f>
        <v>20</v>
      </c>
      <c r="E67" s="29">
        <f aca="true" t="shared" si="12" ref="E67:BE67">E69+E71+E73+E75+E77+E79</f>
        <v>20</v>
      </c>
      <c r="F67" s="29">
        <f t="shared" si="12"/>
        <v>20</v>
      </c>
      <c r="G67" s="29">
        <f t="shared" si="12"/>
        <v>20</v>
      </c>
      <c r="H67" s="29">
        <f t="shared" si="12"/>
        <v>20</v>
      </c>
      <c r="I67" s="29">
        <f t="shared" si="12"/>
        <v>20</v>
      </c>
      <c r="J67" s="29">
        <f t="shared" si="12"/>
        <v>20</v>
      </c>
      <c r="K67" s="29">
        <f t="shared" si="12"/>
        <v>20</v>
      </c>
      <c r="L67" s="29">
        <f t="shared" si="12"/>
        <v>20</v>
      </c>
      <c r="M67" s="29">
        <f t="shared" si="12"/>
        <v>20</v>
      </c>
      <c r="N67" s="29">
        <f t="shared" si="12"/>
        <v>20</v>
      </c>
      <c r="O67" s="29">
        <f t="shared" si="12"/>
        <v>20</v>
      </c>
      <c r="P67" s="29">
        <f t="shared" si="12"/>
        <v>20</v>
      </c>
      <c r="Q67" s="29">
        <f t="shared" si="12"/>
        <v>20</v>
      </c>
      <c r="R67" s="29">
        <f t="shared" si="12"/>
        <v>20</v>
      </c>
      <c r="S67" s="29">
        <f t="shared" si="12"/>
        <v>20</v>
      </c>
      <c r="T67" s="29">
        <f t="shared" si="12"/>
        <v>0</v>
      </c>
      <c r="U67" s="29">
        <f t="shared" si="12"/>
        <v>0</v>
      </c>
      <c r="V67" s="29">
        <f t="shared" si="12"/>
        <v>0</v>
      </c>
      <c r="W67" s="29">
        <f t="shared" si="12"/>
        <v>320</v>
      </c>
      <c r="X67" s="29">
        <f t="shared" si="12"/>
        <v>100</v>
      </c>
      <c r="Y67" s="29">
        <f t="shared" si="12"/>
        <v>5</v>
      </c>
      <c r="Z67" s="29">
        <f t="shared" si="12"/>
        <v>5</v>
      </c>
      <c r="AA67" s="29">
        <f t="shared" si="12"/>
        <v>5</v>
      </c>
      <c r="AB67" s="29">
        <f t="shared" si="12"/>
        <v>5</v>
      </c>
      <c r="AC67" s="29">
        <f t="shared" si="12"/>
        <v>5</v>
      </c>
      <c r="AD67" s="29">
        <f t="shared" si="12"/>
        <v>5</v>
      </c>
      <c r="AE67" s="29">
        <f t="shared" si="12"/>
        <v>5</v>
      </c>
      <c r="AF67" s="29">
        <f t="shared" si="12"/>
        <v>5</v>
      </c>
      <c r="AG67" s="29">
        <f t="shared" si="12"/>
        <v>5</v>
      </c>
      <c r="AH67" s="29">
        <f t="shared" si="12"/>
        <v>5</v>
      </c>
      <c r="AI67" s="29">
        <f t="shared" si="12"/>
        <v>5</v>
      </c>
      <c r="AJ67" s="29">
        <f t="shared" si="12"/>
        <v>5</v>
      </c>
      <c r="AK67" s="29">
        <f t="shared" si="12"/>
        <v>5</v>
      </c>
      <c r="AL67" s="29">
        <f t="shared" si="12"/>
        <v>5</v>
      </c>
      <c r="AM67" s="29">
        <f t="shared" si="12"/>
        <v>5</v>
      </c>
      <c r="AN67" s="29">
        <f t="shared" si="12"/>
        <v>5</v>
      </c>
      <c r="AO67" s="29">
        <f t="shared" si="12"/>
        <v>5</v>
      </c>
      <c r="AP67" s="29">
        <f t="shared" si="12"/>
        <v>5</v>
      </c>
      <c r="AQ67" s="29">
        <f t="shared" si="12"/>
        <v>5</v>
      </c>
      <c r="AR67" s="29">
        <f t="shared" si="12"/>
        <v>5</v>
      </c>
      <c r="AS67" s="29">
        <f t="shared" si="12"/>
        <v>0</v>
      </c>
      <c r="AT67" s="29">
        <f t="shared" si="12"/>
        <v>0</v>
      </c>
      <c r="AU67" s="29">
        <f t="shared" si="12"/>
        <v>0</v>
      </c>
      <c r="AV67" s="29">
        <f t="shared" si="12"/>
        <v>0</v>
      </c>
      <c r="AW67" s="29">
        <f t="shared" si="12"/>
        <v>0</v>
      </c>
      <c r="AX67" s="29">
        <f t="shared" si="12"/>
        <v>0</v>
      </c>
      <c r="AY67" s="29">
        <f t="shared" si="12"/>
        <v>0</v>
      </c>
      <c r="AZ67" s="29">
        <f t="shared" si="12"/>
        <v>0</v>
      </c>
      <c r="BA67" s="29">
        <f t="shared" si="12"/>
        <v>0</v>
      </c>
      <c r="BB67" s="29">
        <f t="shared" si="12"/>
        <v>0</v>
      </c>
      <c r="BC67" s="29">
        <f t="shared" si="12"/>
        <v>0</v>
      </c>
      <c r="BD67" s="29">
        <f t="shared" si="12"/>
        <v>0</v>
      </c>
      <c r="BE67" s="29">
        <f t="shared" si="12"/>
        <v>0</v>
      </c>
      <c r="BF67" s="23"/>
      <c r="BG67" s="190">
        <v>320</v>
      </c>
      <c r="BH67" s="190">
        <v>100</v>
      </c>
      <c r="BJ67" s="615"/>
      <c r="BK67" s="615"/>
    </row>
    <row r="68" spans="1:61" s="30" customFormat="1" ht="11.25" customHeight="1" thickBot="1">
      <c r="A68" s="610"/>
      <c r="B68" s="611"/>
      <c r="C68" s="28" t="s">
        <v>196</v>
      </c>
      <c r="D68" s="29">
        <f>D70+D72+D74+D76+D78+D80</f>
        <v>0</v>
      </c>
      <c r="E68" s="29">
        <f aca="true" t="shared" si="13" ref="E68:BE68">E70+E72+E74+E76+E78+E80</f>
        <v>0</v>
      </c>
      <c r="F68" s="29">
        <f t="shared" si="13"/>
        <v>0</v>
      </c>
      <c r="G68" s="29">
        <f t="shared" si="13"/>
        <v>0</v>
      </c>
      <c r="H68" s="29">
        <f t="shared" si="13"/>
        <v>0</v>
      </c>
      <c r="I68" s="29">
        <f t="shared" si="13"/>
        <v>0</v>
      </c>
      <c r="J68" s="29">
        <f t="shared" si="13"/>
        <v>0</v>
      </c>
      <c r="K68" s="29">
        <f t="shared" si="13"/>
        <v>0</v>
      </c>
      <c r="L68" s="29">
        <f t="shared" si="13"/>
        <v>0</v>
      </c>
      <c r="M68" s="29">
        <f t="shared" si="13"/>
        <v>0</v>
      </c>
      <c r="N68" s="29">
        <f t="shared" si="13"/>
        <v>0</v>
      </c>
      <c r="O68" s="29">
        <f t="shared" si="13"/>
        <v>0</v>
      </c>
      <c r="P68" s="29">
        <f t="shared" si="13"/>
        <v>0</v>
      </c>
      <c r="Q68" s="29">
        <f t="shared" si="13"/>
        <v>0</v>
      </c>
      <c r="R68" s="29">
        <f t="shared" si="13"/>
        <v>0</v>
      </c>
      <c r="S68" s="29">
        <f t="shared" si="13"/>
        <v>0</v>
      </c>
      <c r="T68" s="29">
        <f t="shared" si="13"/>
        <v>0</v>
      </c>
      <c r="U68" s="29">
        <f t="shared" si="13"/>
        <v>0</v>
      </c>
      <c r="V68" s="29">
        <f t="shared" si="13"/>
        <v>0</v>
      </c>
      <c r="W68" s="29">
        <f t="shared" si="13"/>
        <v>0</v>
      </c>
      <c r="X68" s="29">
        <f t="shared" si="13"/>
        <v>0</v>
      </c>
      <c r="Y68" s="29">
        <f t="shared" si="13"/>
        <v>0</v>
      </c>
      <c r="Z68" s="29">
        <f t="shared" si="13"/>
        <v>0</v>
      </c>
      <c r="AA68" s="29">
        <f t="shared" si="13"/>
        <v>0</v>
      </c>
      <c r="AB68" s="29">
        <f t="shared" si="13"/>
        <v>0</v>
      </c>
      <c r="AC68" s="29">
        <f t="shared" si="13"/>
        <v>0</v>
      </c>
      <c r="AD68" s="29">
        <f t="shared" si="13"/>
        <v>0</v>
      </c>
      <c r="AE68" s="29">
        <f t="shared" si="13"/>
        <v>0</v>
      </c>
      <c r="AF68" s="29">
        <f t="shared" si="13"/>
        <v>0</v>
      </c>
      <c r="AG68" s="29">
        <f t="shared" si="13"/>
        <v>0</v>
      </c>
      <c r="AH68" s="29">
        <f t="shared" si="13"/>
        <v>0</v>
      </c>
      <c r="AI68" s="29">
        <f t="shared" si="13"/>
        <v>0</v>
      </c>
      <c r="AJ68" s="29">
        <f t="shared" si="13"/>
        <v>0</v>
      </c>
      <c r="AK68" s="29">
        <f t="shared" si="13"/>
        <v>0</v>
      </c>
      <c r="AL68" s="29">
        <f t="shared" si="13"/>
        <v>0</v>
      </c>
      <c r="AM68" s="29">
        <f t="shared" si="13"/>
        <v>0</v>
      </c>
      <c r="AN68" s="29">
        <f t="shared" si="13"/>
        <v>0</v>
      </c>
      <c r="AO68" s="29">
        <f t="shared" si="13"/>
        <v>0</v>
      </c>
      <c r="AP68" s="29">
        <f t="shared" si="13"/>
        <v>0</v>
      </c>
      <c r="AQ68" s="29">
        <f t="shared" si="13"/>
        <v>0</v>
      </c>
      <c r="AR68" s="29">
        <f t="shared" si="13"/>
        <v>0</v>
      </c>
      <c r="AS68" s="29">
        <f t="shared" si="13"/>
        <v>0</v>
      </c>
      <c r="AT68" s="29">
        <f t="shared" si="13"/>
        <v>0</v>
      </c>
      <c r="AU68" s="29">
        <f t="shared" si="13"/>
        <v>0</v>
      </c>
      <c r="AV68" s="29">
        <f t="shared" si="13"/>
        <v>0</v>
      </c>
      <c r="AW68" s="29">
        <f t="shared" si="13"/>
        <v>0</v>
      </c>
      <c r="AX68" s="29">
        <f t="shared" si="13"/>
        <v>0</v>
      </c>
      <c r="AY68" s="29">
        <f t="shared" si="13"/>
        <v>0</v>
      </c>
      <c r="AZ68" s="29">
        <f t="shared" si="13"/>
        <v>0</v>
      </c>
      <c r="BA68" s="29">
        <f t="shared" si="13"/>
        <v>0</v>
      </c>
      <c r="BB68" s="29">
        <f t="shared" si="13"/>
        <v>0</v>
      </c>
      <c r="BC68" s="29">
        <f t="shared" si="13"/>
        <v>0</v>
      </c>
      <c r="BD68" s="29">
        <f t="shared" si="13"/>
        <v>0</v>
      </c>
      <c r="BE68" s="29">
        <f t="shared" si="13"/>
        <v>0</v>
      </c>
      <c r="BF68" s="23"/>
      <c r="BG68" s="190"/>
      <c r="BH68" s="190"/>
      <c r="BI68" s="47"/>
    </row>
    <row r="69" spans="1:60" ht="11.25" customHeight="1" thickBot="1">
      <c r="A69" s="609" t="s">
        <v>102</v>
      </c>
      <c r="B69" s="609" t="s">
        <v>211</v>
      </c>
      <c r="C69" s="31" t="s">
        <v>195</v>
      </c>
      <c r="D69" s="32">
        <v>3</v>
      </c>
      <c r="E69" s="32">
        <v>3</v>
      </c>
      <c r="F69" s="32">
        <v>3</v>
      </c>
      <c r="G69" s="32">
        <v>3</v>
      </c>
      <c r="H69" s="32">
        <v>3</v>
      </c>
      <c r="I69" s="32">
        <v>3</v>
      </c>
      <c r="J69" s="32">
        <v>3</v>
      </c>
      <c r="K69" s="32">
        <v>3</v>
      </c>
      <c r="L69" s="32">
        <v>3</v>
      </c>
      <c r="M69" s="32">
        <v>3</v>
      </c>
      <c r="N69" s="32">
        <v>3</v>
      </c>
      <c r="O69" s="32">
        <v>3</v>
      </c>
      <c r="P69" s="32">
        <v>3</v>
      </c>
      <c r="Q69" s="32">
        <v>3</v>
      </c>
      <c r="R69" s="32">
        <v>3</v>
      </c>
      <c r="S69" s="32">
        <v>3</v>
      </c>
      <c r="T69" s="197">
        <v>0</v>
      </c>
      <c r="U69" s="32">
        <v>0</v>
      </c>
      <c r="V69" s="32">
        <v>0</v>
      </c>
      <c r="W69" s="45">
        <f>SUM(D69:T69)</f>
        <v>48</v>
      </c>
      <c r="X69" s="45">
        <f t="shared" si="11"/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43">
        <v>0</v>
      </c>
      <c r="AT69" s="43">
        <v>0</v>
      </c>
      <c r="AU69" s="198">
        <v>0</v>
      </c>
      <c r="AV69" s="197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G69" s="191">
        <v>48</v>
      </c>
      <c r="BH69" s="191">
        <v>0</v>
      </c>
    </row>
    <row r="70" spans="1:61" ht="11.25" customHeight="1" thickBot="1">
      <c r="A70" s="609"/>
      <c r="B70" s="609"/>
      <c r="C70" s="31" t="s">
        <v>196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197">
        <v>0</v>
      </c>
      <c r="U70" s="32">
        <v>0</v>
      </c>
      <c r="V70" s="32">
        <v>0</v>
      </c>
      <c r="W70" s="45">
        <f>SUM(D70:T70)</f>
        <v>0</v>
      </c>
      <c r="X70" s="45">
        <f t="shared" si="11"/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43">
        <v>0</v>
      </c>
      <c r="AT70" s="43">
        <v>0</v>
      </c>
      <c r="AU70" s="198">
        <v>0</v>
      </c>
      <c r="AV70" s="197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G70" s="191"/>
      <c r="BH70" s="191"/>
      <c r="BI70" s="47"/>
    </row>
    <row r="71" spans="1:61" ht="11.25" customHeight="1" thickBot="1">
      <c r="A71" s="609" t="s">
        <v>103</v>
      </c>
      <c r="B71" s="609" t="s">
        <v>364</v>
      </c>
      <c r="C71" s="31" t="s">
        <v>195</v>
      </c>
      <c r="D71" s="32">
        <v>3</v>
      </c>
      <c r="E71" s="32">
        <v>3</v>
      </c>
      <c r="F71" s="32">
        <v>3</v>
      </c>
      <c r="G71" s="32">
        <v>3</v>
      </c>
      <c r="H71" s="32">
        <v>3</v>
      </c>
      <c r="I71" s="32">
        <v>3</v>
      </c>
      <c r="J71" s="32">
        <v>3</v>
      </c>
      <c r="K71" s="32">
        <v>3</v>
      </c>
      <c r="L71" s="32">
        <v>3</v>
      </c>
      <c r="M71" s="32">
        <v>3</v>
      </c>
      <c r="N71" s="32">
        <v>3</v>
      </c>
      <c r="O71" s="32">
        <v>3</v>
      </c>
      <c r="P71" s="32">
        <v>3</v>
      </c>
      <c r="Q71" s="32">
        <v>3</v>
      </c>
      <c r="R71" s="32">
        <v>3</v>
      </c>
      <c r="S71" s="32">
        <v>3</v>
      </c>
      <c r="T71" s="197">
        <v>0</v>
      </c>
      <c r="U71" s="32"/>
      <c r="V71" s="32"/>
      <c r="W71" s="45">
        <f aca="true" t="shared" si="14" ref="W71:W80">SUM(D71:T71)</f>
        <v>48</v>
      </c>
      <c r="X71" s="45">
        <f aca="true" t="shared" si="15" ref="X71:X80">SUM(Y71:BE71)</f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43">
        <v>0</v>
      </c>
      <c r="AT71" s="43">
        <v>0</v>
      </c>
      <c r="AU71" s="198">
        <v>0</v>
      </c>
      <c r="AV71" s="197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G71" s="191">
        <v>48</v>
      </c>
      <c r="BH71" s="191">
        <v>0</v>
      </c>
      <c r="BI71" s="47"/>
    </row>
    <row r="72" spans="1:63" ht="11.25" customHeight="1" thickBot="1">
      <c r="A72" s="609"/>
      <c r="B72" s="609"/>
      <c r="C72" s="31" t="s">
        <v>196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197">
        <v>0</v>
      </c>
      <c r="U72" s="32"/>
      <c r="V72" s="32"/>
      <c r="W72" s="45">
        <f t="shared" si="14"/>
        <v>0</v>
      </c>
      <c r="X72" s="45">
        <f t="shared" si="15"/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43">
        <v>0</v>
      </c>
      <c r="AT72" s="43">
        <v>0</v>
      </c>
      <c r="AU72" s="198">
        <v>0</v>
      </c>
      <c r="AV72" s="197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G72" s="191"/>
      <c r="BH72" s="191"/>
      <c r="BI72" s="47"/>
      <c r="BJ72" s="614"/>
      <c r="BK72" s="614"/>
    </row>
    <row r="73" spans="1:63" ht="11.25" customHeight="1" thickBot="1">
      <c r="A73" s="609" t="s">
        <v>104</v>
      </c>
      <c r="B73" s="609" t="s">
        <v>45</v>
      </c>
      <c r="C73" s="31" t="s">
        <v>195</v>
      </c>
      <c r="D73" s="32">
        <v>3</v>
      </c>
      <c r="E73" s="32">
        <v>3</v>
      </c>
      <c r="F73" s="32">
        <v>3</v>
      </c>
      <c r="G73" s="32">
        <v>3</v>
      </c>
      <c r="H73" s="32">
        <v>3</v>
      </c>
      <c r="I73" s="32">
        <v>3</v>
      </c>
      <c r="J73" s="32">
        <v>3</v>
      </c>
      <c r="K73" s="32">
        <v>3</v>
      </c>
      <c r="L73" s="32">
        <v>3</v>
      </c>
      <c r="M73" s="32">
        <v>3</v>
      </c>
      <c r="N73" s="32">
        <v>3</v>
      </c>
      <c r="O73" s="32">
        <v>3</v>
      </c>
      <c r="P73" s="32">
        <v>3</v>
      </c>
      <c r="Q73" s="32">
        <v>3</v>
      </c>
      <c r="R73" s="32">
        <v>3</v>
      </c>
      <c r="S73" s="32">
        <v>3</v>
      </c>
      <c r="T73" s="197">
        <v>0</v>
      </c>
      <c r="U73" s="32"/>
      <c r="V73" s="32"/>
      <c r="W73" s="45">
        <f t="shared" si="14"/>
        <v>48</v>
      </c>
      <c r="X73" s="45">
        <f t="shared" si="15"/>
        <v>40</v>
      </c>
      <c r="Y73" s="32">
        <v>2</v>
      </c>
      <c r="Z73" s="32">
        <v>2</v>
      </c>
      <c r="AA73" s="32">
        <v>2</v>
      </c>
      <c r="AB73" s="32">
        <v>2</v>
      </c>
      <c r="AC73" s="32">
        <v>2</v>
      </c>
      <c r="AD73" s="32">
        <v>2</v>
      </c>
      <c r="AE73" s="32">
        <v>2</v>
      </c>
      <c r="AF73" s="32">
        <v>2</v>
      </c>
      <c r="AG73" s="32">
        <v>2</v>
      </c>
      <c r="AH73" s="32">
        <v>2</v>
      </c>
      <c r="AI73" s="32">
        <v>2</v>
      </c>
      <c r="AJ73" s="32">
        <v>2</v>
      </c>
      <c r="AK73" s="32">
        <v>2</v>
      </c>
      <c r="AL73" s="32">
        <v>2</v>
      </c>
      <c r="AM73" s="32">
        <v>2</v>
      </c>
      <c r="AN73" s="32">
        <v>2</v>
      </c>
      <c r="AO73" s="32">
        <v>2</v>
      </c>
      <c r="AP73" s="32">
        <v>2</v>
      </c>
      <c r="AQ73" s="32">
        <v>2</v>
      </c>
      <c r="AR73" s="32">
        <v>2</v>
      </c>
      <c r="AS73" s="43">
        <v>0</v>
      </c>
      <c r="AT73" s="43">
        <v>0</v>
      </c>
      <c r="AU73" s="198">
        <v>0</v>
      </c>
      <c r="AV73" s="197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G73" s="191">
        <v>48</v>
      </c>
      <c r="BH73" s="191">
        <v>40</v>
      </c>
      <c r="BI73" s="47"/>
      <c r="BJ73" s="615"/>
      <c r="BK73" s="615"/>
    </row>
    <row r="74" spans="1:63" ht="11.25" customHeight="1" thickBot="1">
      <c r="A74" s="609"/>
      <c r="B74" s="609"/>
      <c r="C74" s="31" t="s">
        <v>196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197">
        <v>0</v>
      </c>
      <c r="U74" s="32"/>
      <c r="V74" s="32"/>
      <c r="W74" s="45">
        <f t="shared" si="14"/>
        <v>0</v>
      </c>
      <c r="X74" s="45">
        <f t="shared" si="15"/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43">
        <v>0</v>
      </c>
      <c r="AT74" s="43">
        <v>0</v>
      </c>
      <c r="AU74" s="198">
        <v>0</v>
      </c>
      <c r="AV74" s="197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G74" s="191"/>
      <c r="BH74" s="191"/>
      <c r="BI74" s="47"/>
      <c r="BJ74" s="614"/>
      <c r="BK74" s="614"/>
    </row>
    <row r="75" spans="1:63" ht="11.25" customHeight="1" thickBot="1">
      <c r="A75" s="609" t="s">
        <v>105</v>
      </c>
      <c r="B75" s="609" t="s">
        <v>63</v>
      </c>
      <c r="C75" s="31" t="s">
        <v>195</v>
      </c>
      <c r="D75" s="32">
        <v>3</v>
      </c>
      <c r="E75" s="32">
        <v>3</v>
      </c>
      <c r="F75" s="32">
        <v>3</v>
      </c>
      <c r="G75" s="32">
        <v>3</v>
      </c>
      <c r="H75" s="32">
        <v>3</v>
      </c>
      <c r="I75" s="32">
        <v>3</v>
      </c>
      <c r="J75" s="32">
        <v>3</v>
      </c>
      <c r="K75" s="32">
        <v>3</v>
      </c>
      <c r="L75" s="32">
        <v>3</v>
      </c>
      <c r="M75" s="32">
        <v>3</v>
      </c>
      <c r="N75" s="32">
        <v>3</v>
      </c>
      <c r="O75" s="32">
        <v>3</v>
      </c>
      <c r="P75" s="32">
        <v>3</v>
      </c>
      <c r="Q75" s="32">
        <v>3</v>
      </c>
      <c r="R75" s="32">
        <v>3</v>
      </c>
      <c r="S75" s="32">
        <v>3</v>
      </c>
      <c r="T75" s="197">
        <v>0</v>
      </c>
      <c r="U75" s="32"/>
      <c r="V75" s="32"/>
      <c r="W75" s="45">
        <f t="shared" si="14"/>
        <v>48</v>
      </c>
      <c r="X75" s="45">
        <f t="shared" si="15"/>
        <v>60</v>
      </c>
      <c r="Y75" s="32">
        <v>3</v>
      </c>
      <c r="Z75" s="32">
        <v>3</v>
      </c>
      <c r="AA75" s="32">
        <v>3</v>
      </c>
      <c r="AB75" s="32">
        <v>3</v>
      </c>
      <c r="AC75" s="32">
        <v>3</v>
      </c>
      <c r="AD75" s="32">
        <v>3</v>
      </c>
      <c r="AE75" s="32">
        <v>3</v>
      </c>
      <c r="AF75" s="32">
        <v>3</v>
      </c>
      <c r="AG75" s="32">
        <v>3</v>
      </c>
      <c r="AH75" s="32">
        <v>3</v>
      </c>
      <c r="AI75" s="32">
        <v>3</v>
      </c>
      <c r="AJ75" s="32">
        <v>3</v>
      </c>
      <c r="AK75" s="32">
        <v>3</v>
      </c>
      <c r="AL75" s="32">
        <v>3</v>
      </c>
      <c r="AM75" s="32">
        <v>3</v>
      </c>
      <c r="AN75" s="32">
        <v>3</v>
      </c>
      <c r="AO75" s="32">
        <v>3</v>
      </c>
      <c r="AP75" s="32">
        <v>3</v>
      </c>
      <c r="AQ75" s="32">
        <v>3</v>
      </c>
      <c r="AR75" s="32">
        <v>3</v>
      </c>
      <c r="AS75" s="43">
        <v>0</v>
      </c>
      <c r="AT75" s="43">
        <v>0</v>
      </c>
      <c r="AU75" s="198">
        <v>0</v>
      </c>
      <c r="AV75" s="197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G75" s="191">
        <v>48</v>
      </c>
      <c r="BH75" s="191">
        <v>60</v>
      </c>
      <c r="BI75" s="47"/>
      <c r="BJ75" s="615"/>
      <c r="BK75" s="615"/>
    </row>
    <row r="76" spans="1:63" ht="11.25" customHeight="1" thickBot="1">
      <c r="A76" s="609"/>
      <c r="B76" s="609"/>
      <c r="C76" s="31" t="s">
        <v>196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197">
        <v>0</v>
      </c>
      <c r="U76" s="32"/>
      <c r="V76" s="32"/>
      <c r="W76" s="45">
        <f t="shared" si="14"/>
        <v>0</v>
      </c>
      <c r="X76" s="45">
        <f t="shared" si="15"/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43">
        <v>0</v>
      </c>
      <c r="AT76" s="43">
        <v>0</v>
      </c>
      <c r="AU76" s="198">
        <v>0</v>
      </c>
      <c r="AV76" s="197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G76" s="191"/>
      <c r="BH76" s="191"/>
      <c r="BI76" s="47"/>
      <c r="BJ76" s="614"/>
      <c r="BK76" s="614"/>
    </row>
    <row r="77" spans="1:63" ht="11.25" customHeight="1" thickBot="1">
      <c r="A77" s="609" t="s">
        <v>106</v>
      </c>
      <c r="B77" s="609" t="s">
        <v>212</v>
      </c>
      <c r="C77" s="31" t="s">
        <v>195</v>
      </c>
      <c r="D77" s="32">
        <v>3</v>
      </c>
      <c r="E77" s="32">
        <v>3</v>
      </c>
      <c r="F77" s="32">
        <v>3</v>
      </c>
      <c r="G77" s="32">
        <v>3</v>
      </c>
      <c r="H77" s="32">
        <v>3</v>
      </c>
      <c r="I77" s="32">
        <v>3</v>
      </c>
      <c r="J77" s="32">
        <v>3</v>
      </c>
      <c r="K77" s="32">
        <v>3</v>
      </c>
      <c r="L77" s="32">
        <v>3</v>
      </c>
      <c r="M77" s="32">
        <v>3</v>
      </c>
      <c r="N77" s="32">
        <v>3</v>
      </c>
      <c r="O77" s="32">
        <v>3</v>
      </c>
      <c r="P77" s="32">
        <v>3</v>
      </c>
      <c r="Q77" s="32">
        <v>3</v>
      </c>
      <c r="R77" s="32">
        <v>3</v>
      </c>
      <c r="S77" s="32">
        <v>3</v>
      </c>
      <c r="T77" s="197">
        <v>0</v>
      </c>
      <c r="U77" s="32"/>
      <c r="V77" s="32"/>
      <c r="W77" s="45">
        <f t="shared" si="14"/>
        <v>48</v>
      </c>
      <c r="X77" s="45">
        <f t="shared" si="15"/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43">
        <v>0</v>
      </c>
      <c r="AT77" s="43">
        <v>0</v>
      </c>
      <c r="AU77" s="198">
        <v>0</v>
      </c>
      <c r="AV77" s="197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G77" s="191">
        <v>48</v>
      </c>
      <c r="BH77" s="191">
        <v>0</v>
      </c>
      <c r="BI77" s="47"/>
      <c r="BJ77" s="615"/>
      <c r="BK77" s="615"/>
    </row>
    <row r="78" spans="1:63" ht="11.25" customHeight="1" thickBot="1">
      <c r="A78" s="609"/>
      <c r="B78" s="609"/>
      <c r="C78" s="31" t="s">
        <v>196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197">
        <v>0</v>
      </c>
      <c r="U78" s="32"/>
      <c r="V78" s="32"/>
      <c r="W78" s="45">
        <f t="shared" si="14"/>
        <v>0</v>
      </c>
      <c r="X78" s="45">
        <f t="shared" si="15"/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43">
        <v>0</v>
      </c>
      <c r="AT78" s="43">
        <v>0</v>
      </c>
      <c r="AU78" s="198">
        <v>0</v>
      </c>
      <c r="AV78" s="197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G78" s="191"/>
      <c r="BH78" s="191"/>
      <c r="BI78" s="47"/>
      <c r="BJ78" s="614"/>
      <c r="BK78" s="614"/>
    </row>
    <row r="79" spans="1:63" ht="11.25" customHeight="1" thickBot="1">
      <c r="A79" s="609" t="s">
        <v>108</v>
      </c>
      <c r="B79" s="609" t="s">
        <v>78</v>
      </c>
      <c r="C79" s="31" t="s">
        <v>195</v>
      </c>
      <c r="D79" s="32">
        <v>5</v>
      </c>
      <c r="E79" s="32">
        <v>5</v>
      </c>
      <c r="F79" s="32">
        <v>5</v>
      </c>
      <c r="G79" s="32">
        <v>5</v>
      </c>
      <c r="H79" s="32">
        <v>5</v>
      </c>
      <c r="I79" s="32">
        <v>5</v>
      </c>
      <c r="J79" s="32">
        <v>5</v>
      </c>
      <c r="K79" s="32">
        <v>5</v>
      </c>
      <c r="L79" s="32">
        <v>5</v>
      </c>
      <c r="M79" s="32">
        <v>5</v>
      </c>
      <c r="N79" s="32">
        <v>5</v>
      </c>
      <c r="O79" s="32">
        <v>5</v>
      </c>
      <c r="P79" s="32">
        <v>5</v>
      </c>
      <c r="Q79" s="32">
        <v>5</v>
      </c>
      <c r="R79" s="32">
        <v>5</v>
      </c>
      <c r="S79" s="32">
        <v>5</v>
      </c>
      <c r="T79" s="197">
        <v>0</v>
      </c>
      <c r="U79" s="32"/>
      <c r="V79" s="32"/>
      <c r="W79" s="45">
        <f t="shared" si="14"/>
        <v>80</v>
      </c>
      <c r="X79" s="45">
        <f t="shared" si="15"/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43">
        <v>0</v>
      </c>
      <c r="AT79" s="43">
        <v>0</v>
      </c>
      <c r="AU79" s="198">
        <v>0</v>
      </c>
      <c r="AV79" s="197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G79" s="191">
        <v>80</v>
      </c>
      <c r="BH79" s="191">
        <v>0</v>
      </c>
      <c r="BI79" s="47"/>
      <c r="BJ79" s="615"/>
      <c r="BK79" s="615"/>
    </row>
    <row r="80" spans="1:63" ht="11.25" customHeight="1" thickBot="1">
      <c r="A80" s="609"/>
      <c r="B80" s="609"/>
      <c r="C80" s="31" t="s">
        <v>196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197">
        <v>0</v>
      </c>
      <c r="U80" s="32"/>
      <c r="V80" s="32"/>
      <c r="W80" s="45">
        <f t="shared" si="14"/>
        <v>0</v>
      </c>
      <c r="X80" s="45">
        <f t="shared" si="15"/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43">
        <v>0</v>
      </c>
      <c r="AT80" s="43">
        <v>0</v>
      </c>
      <c r="AU80" s="198">
        <v>0</v>
      </c>
      <c r="AV80" s="197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G80" s="191"/>
      <c r="BH80" s="191"/>
      <c r="BI80" s="47"/>
      <c r="BJ80" s="209"/>
      <c r="BK80" s="209"/>
    </row>
    <row r="81" spans="1:60" s="30" customFormat="1" ht="11.25" customHeight="1" thickBot="1">
      <c r="A81" s="610" t="s">
        <v>100</v>
      </c>
      <c r="B81" s="611" t="s">
        <v>14</v>
      </c>
      <c r="C81" s="28" t="s">
        <v>195</v>
      </c>
      <c r="D81" s="29">
        <f>D83+D87+D91+D95</f>
        <v>8</v>
      </c>
      <c r="E81" s="29">
        <f aca="true" t="shared" si="16" ref="E81:BE81">E83+E87+E91+E95</f>
        <v>8</v>
      </c>
      <c r="F81" s="29">
        <f t="shared" si="16"/>
        <v>8</v>
      </c>
      <c r="G81" s="29">
        <f t="shared" si="16"/>
        <v>8</v>
      </c>
      <c r="H81" s="29">
        <f t="shared" si="16"/>
        <v>8</v>
      </c>
      <c r="I81" s="29">
        <f t="shared" si="16"/>
        <v>8</v>
      </c>
      <c r="J81" s="29">
        <f t="shared" si="16"/>
        <v>8</v>
      </c>
      <c r="K81" s="29">
        <f t="shared" si="16"/>
        <v>8</v>
      </c>
      <c r="L81" s="29">
        <f t="shared" si="16"/>
        <v>8</v>
      </c>
      <c r="M81" s="29">
        <f t="shared" si="16"/>
        <v>8</v>
      </c>
      <c r="N81" s="29">
        <f t="shared" si="16"/>
        <v>8</v>
      </c>
      <c r="O81" s="29">
        <f t="shared" si="16"/>
        <v>8</v>
      </c>
      <c r="P81" s="29">
        <f t="shared" si="16"/>
        <v>8</v>
      </c>
      <c r="Q81" s="29">
        <f t="shared" si="16"/>
        <v>8</v>
      </c>
      <c r="R81" s="29">
        <f t="shared" si="16"/>
        <v>8</v>
      </c>
      <c r="S81" s="29">
        <f t="shared" si="16"/>
        <v>8</v>
      </c>
      <c r="T81" s="29">
        <f t="shared" si="16"/>
        <v>0</v>
      </c>
      <c r="U81" s="29">
        <f t="shared" si="16"/>
        <v>0</v>
      </c>
      <c r="V81" s="29">
        <f t="shared" si="16"/>
        <v>0</v>
      </c>
      <c r="W81" s="29">
        <f t="shared" si="16"/>
        <v>128</v>
      </c>
      <c r="X81" s="29">
        <f t="shared" si="16"/>
        <v>532</v>
      </c>
      <c r="Y81" s="29">
        <f t="shared" si="16"/>
        <v>23</v>
      </c>
      <c r="Z81" s="29">
        <f t="shared" si="16"/>
        <v>23</v>
      </c>
      <c r="AA81" s="29">
        <f t="shared" si="16"/>
        <v>23</v>
      </c>
      <c r="AB81" s="29">
        <f t="shared" si="16"/>
        <v>23</v>
      </c>
      <c r="AC81" s="29">
        <f t="shared" si="16"/>
        <v>23</v>
      </c>
      <c r="AD81" s="29">
        <f t="shared" si="16"/>
        <v>23</v>
      </c>
      <c r="AE81" s="29">
        <f t="shared" si="16"/>
        <v>23</v>
      </c>
      <c r="AF81" s="29">
        <f t="shared" si="16"/>
        <v>23</v>
      </c>
      <c r="AG81" s="29">
        <f t="shared" si="16"/>
        <v>23</v>
      </c>
      <c r="AH81" s="29">
        <f t="shared" si="16"/>
        <v>23</v>
      </c>
      <c r="AI81" s="29">
        <f t="shared" si="16"/>
        <v>23</v>
      </c>
      <c r="AJ81" s="29">
        <f t="shared" si="16"/>
        <v>23</v>
      </c>
      <c r="AK81" s="29">
        <f t="shared" si="16"/>
        <v>23</v>
      </c>
      <c r="AL81" s="29">
        <f t="shared" si="16"/>
        <v>23</v>
      </c>
      <c r="AM81" s="29">
        <f t="shared" si="16"/>
        <v>23</v>
      </c>
      <c r="AN81" s="29">
        <f t="shared" si="16"/>
        <v>23</v>
      </c>
      <c r="AO81" s="29">
        <f t="shared" si="16"/>
        <v>23</v>
      </c>
      <c r="AP81" s="29">
        <f t="shared" si="16"/>
        <v>23</v>
      </c>
      <c r="AQ81" s="29">
        <f t="shared" si="16"/>
        <v>23</v>
      </c>
      <c r="AR81" s="29">
        <f t="shared" si="16"/>
        <v>23</v>
      </c>
      <c r="AS81" s="29">
        <f t="shared" si="16"/>
        <v>36</v>
      </c>
      <c r="AT81" s="29">
        <f t="shared" si="16"/>
        <v>36</v>
      </c>
      <c r="AU81" s="29">
        <f t="shared" si="16"/>
        <v>0</v>
      </c>
      <c r="AV81" s="29">
        <f t="shared" si="16"/>
        <v>0</v>
      </c>
      <c r="AW81" s="29">
        <f t="shared" si="16"/>
        <v>0</v>
      </c>
      <c r="AX81" s="29">
        <f t="shared" si="16"/>
        <v>0</v>
      </c>
      <c r="AY81" s="29">
        <f t="shared" si="16"/>
        <v>0</v>
      </c>
      <c r="AZ81" s="29">
        <f t="shared" si="16"/>
        <v>0</v>
      </c>
      <c r="BA81" s="29">
        <f t="shared" si="16"/>
        <v>0</v>
      </c>
      <c r="BB81" s="29">
        <f t="shared" si="16"/>
        <v>0</v>
      </c>
      <c r="BC81" s="29">
        <f t="shared" si="16"/>
        <v>0</v>
      </c>
      <c r="BD81" s="29">
        <f t="shared" si="16"/>
        <v>0</v>
      </c>
      <c r="BE81" s="29">
        <f t="shared" si="16"/>
        <v>0</v>
      </c>
      <c r="BF81" s="23"/>
      <c r="BG81" s="190">
        <v>128</v>
      </c>
      <c r="BH81" s="190">
        <v>568</v>
      </c>
    </row>
    <row r="82" spans="1:61" s="30" customFormat="1" ht="11.25" customHeight="1" thickBot="1">
      <c r="A82" s="610"/>
      <c r="B82" s="611"/>
      <c r="C82" s="28" t="s">
        <v>196</v>
      </c>
      <c r="D82" s="29">
        <f>D84+D88+D92+D96</f>
        <v>0</v>
      </c>
      <c r="E82" s="29">
        <f aca="true" t="shared" si="17" ref="E82:BE82">E84+E88+E92+E96</f>
        <v>0</v>
      </c>
      <c r="F82" s="29">
        <f t="shared" si="17"/>
        <v>0</v>
      </c>
      <c r="G82" s="29">
        <f t="shared" si="17"/>
        <v>0</v>
      </c>
      <c r="H82" s="29">
        <f t="shared" si="17"/>
        <v>0</v>
      </c>
      <c r="I82" s="29">
        <f t="shared" si="17"/>
        <v>0</v>
      </c>
      <c r="J82" s="29">
        <f t="shared" si="17"/>
        <v>0</v>
      </c>
      <c r="K82" s="29">
        <f t="shared" si="17"/>
        <v>0</v>
      </c>
      <c r="L82" s="29">
        <f t="shared" si="17"/>
        <v>0</v>
      </c>
      <c r="M82" s="29">
        <f t="shared" si="17"/>
        <v>0</v>
      </c>
      <c r="N82" s="29">
        <f t="shared" si="17"/>
        <v>0</v>
      </c>
      <c r="O82" s="29">
        <f t="shared" si="17"/>
        <v>0</v>
      </c>
      <c r="P82" s="29">
        <f t="shared" si="17"/>
        <v>0</v>
      </c>
      <c r="Q82" s="29">
        <f t="shared" si="17"/>
        <v>0</v>
      </c>
      <c r="R82" s="29">
        <f t="shared" si="17"/>
        <v>0</v>
      </c>
      <c r="S82" s="29">
        <f t="shared" si="17"/>
        <v>0</v>
      </c>
      <c r="T82" s="29">
        <f t="shared" si="17"/>
        <v>0</v>
      </c>
      <c r="U82" s="29">
        <f t="shared" si="17"/>
        <v>0</v>
      </c>
      <c r="V82" s="29">
        <f t="shared" si="17"/>
        <v>0</v>
      </c>
      <c r="W82" s="29">
        <f t="shared" si="17"/>
        <v>0</v>
      </c>
      <c r="X82" s="29">
        <f t="shared" si="17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  <c r="AF82" s="29">
        <f t="shared" si="17"/>
        <v>0</v>
      </c>
      <c r="AG82" s="29">
        <f t="shared" si="17"/>
        <v>0</v>
      </c>
      <c r="AH82" s="29">
        <f t="shared" si="17"/>
        <v>0</v>
      </c>
      <c r="AI82" s="29">
        <f t="shared" si="17"/>
        <v>0</v>
      </c>
      <c r="AJ82" s="29">
        <f t="shared" si="17"/>
        <v>0</v>
      </c>
      <c r="AK82" s="29">
        <f t="shared" si="17"/>
        <v>0</v>
      </c>
      <c r="AL82" s="29">
        <f t="shared" si="17"/>
        <v>0</v>
      </c>
      <c r="AM82" s="29">
        <f t="shared" si="17"/>
        <v>0</v>
      </c>
      <c r="AN82" s="29">
        <f t="shared" si="17"/>
        <v>0</v>
      </c>
      <c r="AO82" s="29">
        <f t="shared" si="17"/>
        <v>0</v>
      </c>
      <c r="AP82" s="29">
        <f t="shared" si="17"/>
        <v>0</v>
      </c>
      <c r="AQ82" s="29">
        <f t="shared" si="17"/>
        <v>0</v>
      </c>
      <c r="AR82" s="29">
        <f t="shared" si="17"/>
        <v>0</v>
      </c>
      <c r="AS82" s="29">
        <f t="shared" si="17"/>
        <v>0</v>
      </c>
      <c r="AT82" s="29">
        <f t="shared" si="17"/>
        <v>0</v>
      </c>
      <c r="AU82" s="29">
        <f t="shared" si="17"/>
        <v>0</v>
      </c>
      <c r="AV82" s="29">
        <f t="shared" si="17"/>
        <v>0</v>
      </c>
      <c r="AW82" s="29">
        <f t="shared" si="17"/>
        <v>0</v>
      </c>
      <c r="AX82" s="29">
        <f t="shared" si="17"/>
        <v>0</v>
      </c>
      <c r="AY82" s="29">
        <f t="shared" si="17"/>
        <v>0</v>
      </c>
      <c r="AZ82" s="29">
        <f t="shared" si="17"/>
        <v>0</v>
      </c>
      <c r="BA82" s="29">
        <f t="shared" si="17"/>
        <v>0</v>
      </c>
      <c r="BB82" s="29">
        <f t="shared" si="17"/>
        <v>0</v>
      </c>
      <c r="BC82" s="29">
        <f t="shared" si="17"/>
        <v>0</v>
      </c>
      <c r="BD82" s="29">
        <f t="shared" si="17"/>
        <v>0</v>
      </c>
      <c r="BE82" s="29">
        <f t="shared" si="17"/>
        <v>0</v>
      </c>
      <c r="BF82" s="23"/>
      <c r="BG82" s="190"/>
      <c r="BH82" s="190"/>
      <c r="BI82" s="47"/>
    </row>
    <row r="83" spans="1:60" s="30" customFormat="1" ht="11.25" customHeight="1" thickBot="1">
      <c r="A83" s="610" t="s">
        <v>110</v>
      </c>
      <c r="B83" s="611" t="s">
        <v>46</v>
      </c>
      <c r="C83" s="28" t="s">
        <v>195</v>
      </c>
      <c r="D83" s="29">
        <f>D85</f>
        <v>0</v>
      </c>
      <c r="E83" s="29">
        <f aca="true" t="shared" si="18" ref="E83:BE83">E85</f>
        <v>0</v>
      </c>
      <c r="F83" s="29">
        <f t="shared" si="18"/>
        <v>0</v>
      </c>
      <c r="G83" s="29">
        <f t="shared" si="18"/>
        <v>0</v>
      </c>
      <c r="H83" s="29">
        <f t="shared" si="18"/>
        <v>0</v>
      </c>
      <c r="I83" s="29">
        <f t="shared" si="18"/>
        <v>0</v>
      </c>
      <c r="J83" s="29">
        <f t="shared" si="18"/>
        <v>0</v>
      </c>
      <c r="K83" s="29">
        <f t="shared" si="18"/>
        <v>0</v>
      </c>
      <c r="L83" s="29">
        <f t="shared" si="18"/>
        <v>0</v>
      </c>
      <c r="M83" s="29">
        <f t="shared" si="18"/>
        <v>0</v>
      </c>
      <c r="N83" s="29">
        <f t="shared" si="18"/>
        <v>0</v>
      </c>
      <c r="O83" s="29">
        <f t="shared" si="18"/>
        <v>0</v>
      </c>
      <c r="P83" s="29">
        <f t="shared" si="18"/>
        <v>0</v>
      </c>
      <c r="Q83" s="29">
        <f t="shared" si="18"/>
        <v>0</v>
      </c>
      <c r="R83" s="29">
        <f t="shared" si="18"/>
        <v>0</v>
      </c>
      <c r="S83" s="29">
        <f t="shared" si="18"/>
        <v>0</v>
      </c>
      <c r="T83" s="29">
        <f t="shared" si="18"/>
        <v>0</v>
      </c>
      <c r="U83" s="29">
        <f t="shared" si="18"/>
        <v>0</v>
      </c>
      <c r="V83" s="29">
        <f t="shared" si="18"/>
        <v>0</v>
      </c>
      <c r="W83" s="29">
        <f t="shared" si="18"/>
        <v>0</v>
      </c>
      <c r="X83" s="29">
        <f t="shared" si="18"/>
        <v>40</v>
      </c>
      <c r="Y83" s="29">
        <f t="shared" si="18"/>
        <v>2</v>
      </c>
      <c r="Z83" s="29">
        <f t="shared" si="18"/>
        <v>2</v>
      </c>
      <c r="AA83" s="29">
        <f t="shared" si="18"/>
        <v>2</v>
      </c>
      <c r="AB83" s="29">
        <f t="shared" si="18"/>
        <v>2</v>
      </c>
      <c r="AC83" s="29">
        <f t="shared" si="18"/>
        <v>2</v>
      </c>
      <c r="AD83" s="29">
        <f t="shared" si="18"/>
        <v>2</v>
      </c>
      <c r="AE83" s="29">
        <f t="shared" si="18"/>
        <v>2</v>
      </c>
      <c r="AF83" s="29">
        <f t="shared" si="18"/>
        <v>2</v>
      </c>
      <c r="AG83" s="29">
        <f t="shared" si="18"/>
        <v>2</v>
      </c>
      <c r="AH83" s="29">
        <f t="shared" si="18"/>
        <v>2</v>
      </c>
      <c r="AI83" s="29">
        <f t="shared" si="18"/>
        <v>2</v>
      </c>
      <c r="AJ83" s="29">
        <f t="shared" si="18"/>
        <v>2</v>
      </c>
      <c r="AK83" s="29">
        <f t="shared" si="18"/>
        <v>2</v>
      </c>
      <c r="AL83" s="29">
        <f t="shared" si="18"/>
        <v>2</v>
      </c>
      <c r="AM83" s="29">
        <f t="shared" si="18"/>
        <v>2</v>
      </c>
      <c r="AN83" s="29">
        <f t="shared" si="18"/>
        <v>2</v>
      </c>
      <c r="AO83" s="29">
        <f t="shared" si="18"/>
        <v>2</v>
      </c>
      <c r="AP83" s="29">
        <f t="shared" si="18"/>
        <v>2</v>
      </c>
      <c r="AQ83" s="29">
        <f t="shared" si="18"/>
        <v>2</v>
      </c>
      <c r="AR83" s="29">
        <f t="shared" si="18"/>
        <v>2</v>
      </c>
      <c r="AS83" s="29">
        <f t="shared" si="18"/>
        <v>0</v>
      </c>
      <c r="AT83" s="29">
        <f t="shared" si="18"/>
        <v>0</v>
      </c>
      <c r="AU83" s="29">
        <f t="shared" si="18"/>
        <v>0</v>
      </c>
      <c r="AV83" s="29">
        <f t="shared" si="18"/>
        <v>0</v>
      </c>
      <c r="AW83" s="29">
        <f t="shared" si="18"/>
        <v>0</v>
      </c>
      <c r="AX83" s="29">
        <f t="shared" si="18"/>
        <v>0</v>
      </c>
      <c r="AY83" s="29">
        <f t="shared" si="18"/>
        <v>0</v>
      </c>
      <c r="AZ83" s="29">
        <f t="shared" si="18"/>
        <v>0</v>
      </c>
      <c r="BA83" s="29">
        <f t="shared" si="18"/>
        <v>0</v>
      </c>
      <c r="BB83" s="29">
        <f t="shared" si="18"/>
        <v>0</v>
      </c>
      <c r="BC83" s="29">
        <f t="shared" si="18"/>
        <v>0</v>
      </c>
      <c r="BD83" s="29">
        <f t="shared" si="18"/>
        <v>0</v>
      </c>
      <c r="BE83" s="29">
        <f t="shared" si="18"/>
        <v>0</v>
      </c>
      <c r="BF83" s="23"/>
      <c r="BG83" s="192">
        <v>0</v>
      </c>
      <c r="BH83" s="192">
        <v>40</v>
      </c>
    </row>
    <row r="84" spans="1:61" s="30" customFormat="1" ht="11.25" customHeight="1" thickBot="1">
      <c r="A84" s="610"/>
      <c r="B84" s="611"/>
      <c r="C84" s="28" t="s">
        <v>196</v>
      </c>
      <c r="D84" s="29">
        <f>D86</f>
        <v>0</v>
      </c>
      <c r="E84" s="29">
        <f aca="true" t="shared" si="19" ref="E84:BE84">E86</f>
        <v>0</v>
      </c>
      <c r="F84" s="29">
        <f t="shared" si="19"/>
        <v>0</v>
      </c>
      <c r="G84" s="29">
        <f t="shared" si="19"/>
        <v>0</v>
      </c>
      <c r="H84" s="29">
        <f t="shared" si="19"/>
        <v>0</v>
      </c>
      <c r="I84" s="29">
        <f t="shared" si="19"/>
        <v>0</v>
      </c>
      <c r="J84" s="29">
        <f t="shared" si="19"/>
        <v>0</v>
      </c>
      <c r="K84" s="29">
        <f t="shared" si="19"/>
        <v>0</v>
      </c>
      <c r="L84" s="29">
        <f t="shared" si="19"/>
        <v>0</v>
      </c>
      <c r="M84" s="29">
        <f t="shared" si="19"/>
        <v>0</v>
      </c>
      <c r="N84" s="29">
        <f t="shared" si="19"/>
        <v>0</v>
      </c>
      <c r="O84" s="29">
        <f t="shared" si="19"/>
        <v>0</v>
      </c>
      <c r="P84" s="29">
        <f t="shared" si="19"/>
        <v>0</v>
      </c>
      <c r="Q84" s="29">
        <f t="shared" si="19"/>
        <v>0</v>
      </c>
      <c r="R84" s="29">
        <f t="shared" si="19"/>
        <v>0</v>
      </c>
      <c r="S84" s="29">
        <f t="shared" si="19"/>
        <v>0</v>
      </c>
      <c r="T84" s="29">
        <f t="shared" si="19"/>
        <v>0</v>
      </c>
      <c r="U84" s="29">
        <f t="shared" si="19"/>
        <v>0</v>
      </c>
      <c r="V84" s="29">
        <f t="shared" si="19"/>
        <v>0</v>
      </c>
      <c r="W84" s="29">
        <f t="shared" si="19"/>
        <v>0</v>
      </c>
      <c r="X84" s="29">
        <f t="shared" si="19"/>
        <v>0</v>
      </c>
      <c r="Y84" s="29">
        <f t="shared" si="19"/>
        <v>0</v>
      </c>
      <c r="Z84" s="29">
        <f t="shared" si="19"/>
        <v>0</v>
      </c>
      <c r="AA84" s="29">
        <f t="shared" si="19"/>
        <v>0</v>
      </c>
      <c r="AB84" s="29">
        <f t="shared" si="19"/>
        <v>0</v>
      </c>
      <c r="AC84" s="29">
        <f t="shared" si="19"/>
        <v>0</v>
      </c>
      <c r="AD84" s="29">
        <f t="shared" si="19"/>
        <v>0</v>
      </c>
      <c r="AE84" s="29">
        <f t="shared" si="19"/>
        <v>0</v>
      </c>
      <c r="AF84" s="29">
        <f t="shared" si="19"/>
        <v>0</v>
      </c>
      <c r="AG84" s="29">
        <f t="shared" si="19"/>
        <v>0</v>
      </c>
      <c r="AH84" s="29">
        <f t="shared" si="19"/>
        <v>0</v>
      </c>
      <c r="AI84" s="29">
        <f t="shared" si="19"/>
        <v>0</v>
      </c>
      <c r="AJ84" s="29">
        <f t="shared" si="19"/>
        <v>0</v>
      </c>
      <c r="AK84" s="29">
        <f t="shared" si="19"/>
        <v>0</v>
      </c>
      <c r="AL84" s="29">
        <f t="shared" si="19"/>
        <v>0</v>
      </c>
      <c r="AM84" s="29">
        <f t="shared" si="19"/>
        <v>0</v>
      </c>
      <c r="AN84" s="29">
        <f t="shared" si="19"/>
        <v>0</v>
      </c>
      <c r="AO84" s="29">
        <f t="shared" si="19"/>
        <v>0</v>
      </c>
      <c r="AP84" s="29">
        <f t="shared" si="19"/>
        <v>0</v>
      </c>
      <c r="AQ84" s="29">
        <f t="shared" si="19"/>
        <v>0</v>
      </c>
      <c r="AR84" s="29">
        <f t="shared" si="19"/>
        <v>0</v>
      </c>
      <c r="AS84" s="29">
        <f t="shared" si="19"/>
        <v>0</v>
      </c>
      <c r="AT84" s="29">
        <f t="shared" si="19"/>
        <v>0</v>
      </c>
      <c r="AU84" s="29">
        <f t="shared" si="19"/>
        <v>0</v>
      </c>
      <c r="AV84" s="29">
        <f t="shared" si="19"/>
        <v>0</v>
      </c>
      <c r="AW84" s="29">
        <f t="shared" si="19"/>
        <v>0</v>
      </c>
      <c r="AX84" s="29">
        <f t="shared" si="19"/>
        <v>0</v>
      </c>
      <c r="AY84" s="29">
        <f t="shared" si="19"/>
        <v>0</v>
      </c>
      <c r="AZ84" s="29">
        <f t="shared" si="19"/>
        <v>0</v>
      </c>
      <c r="BA84" s="29">
        <f t="shared" si="19"/>
        <v>0</v>
      </c>
      <c r="BB84" s="29">
        <f t="shared" si="19"/>
        <v>0</v>
      </c>
      <c r="BC84" s="29">
        <f t="shared" si="19"/>
        <v>0</v>
      </c>
      <c r="BD84" s="29">
        <f t="shared" si="19"/>
        <v>0</v>
      </c>
      <c r="BE84" s="29">
        <f t="shared" si="19"/>
        <v>0</v>
      </c>
      <c r="BF84" s="23"/>
      <c r="BG84" s="192"/>
      <c r="BH84" s="192"/>
      <c r="BI84" s="47"/>
    </row>
    <row r="85" spans="1:60" ht="11.25" customHeight="1" thickBot="1">
      <c r="A85" s="609" t="s">
        <v>213</v>
      </c>
      <c r="B85" s="609" t="s">
        <v>47</v>
      </c>
      <c r="C85" s="31" t="s">
        <v>195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197">
        <v>0</v>
      </c>
      <c r="U85" s="32">
        <v>0</v>
      </c>
      <c r="V85" s="32">
        <v>0</v>
      </c>
      <c r="W85" s="45">
        <f>SUM(D85:T85)</f>
        <v>0</v>
      </c>
      <c r="X85" s="45">
        <f>SUM(Y85:BE85)</f>
        <v>40</v>
      </c>
      <c r="Y85" s="32">
        <v>2</v>
      </c>
      <c r="Z85" s="32">
        <v>2</v>
      </c>
      <c r="AA85" s="32">
        <v>2</v>
      </c>
      <c r="AB85" s="32">
        <v>2</v>
      </c>
      <c r="AC85" s="32">
        <v>2</v>
      </c>
      <c r="AD85" s="32">
        <v>2</v>
      </c>
      <c r="AE85" s="32">
        <v>2</v>
      </c>
      <c r="AF85" s="32">
        <v>2</v>
      </c>
      <c r="AG85" s="32">
        <v>2</v>
      </c>
      <c r="AH85" s="32">
        <v>2</v>
      </c>
      <c r="AI85" s="32">
        <v>2</v>
      </c>
      <c r="AJ85" s="32">
        <v>2</v>
      </c>
      <c r="AK85" s="32">
        <v>2</v>
      </c>
      <c r="AL85" s="32">
        <v>2</v>
      </c>
      <c r="AM85" s="32">
        <v>2</v>
      </c>
      <c r="AN85" s="32">
        <v>2</v>
      </c>
      <c r="AO85" s="32">
        <v>2</v>
      </c>
      <c r="AP85" s="32">
        <v>2</v>
      </c>
      <c r="AQ85" s="32">
        <v>2</v>
      </c>
      <c r="AR85" s="32">
        <v>2</v>
      </c>
      <c r="AS85" s="43">
        <v>0</v>
      </c>
      <c r="AT85" s="43">
        <v>0</v>
      </c>
      <c r="AU85" s="198">
        <v>0</v>
      </c>
      <c r="AV85" s="197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G85" s="191">
        <v>0</v>
      </c>
      <c r="BH85" s="191">
        <v>40</v>
      </c>
    </row>
    <row r="86" spans="1:61" ht="11.25" customHeight="1" thickBot="1">
      <c r="A86" s="609"/>
      <c r="B86" s="609"/>
      <c r="C86" s="31" t="s">
        <v>196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197">
        <v>0</v>
      </c>
      <c r="U86" s="32">
        <v>0</v>
      </c>
      <c r="V86" s="32">
        <v>0</v>
      </c>
      <c r="W86" s="45">
        <f>SUM(D86:T86)</f>
        <v>0</v>
      </c>
      <c r="X86" s="45">
        <f>SUM(Y86:BE86)</f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43">
        <v>0</v>
      </c>
      <c r="AT86" s="43">
        <v>0</v>
      </c>
      <c r="AU86" s="198">
        <v>0</v>
      </c>
      <c r="AV86" s="197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G86" s="191"/>
      <c r="BH86" s="191"/>
      <c r="BI86" s="47"/>
    </row>
    <row r="87" spans="1:60" s="30" customFormat="1" ht="11.25" customHeight="1" thickBot="1">
      <c r="A87" s="610" t="s">
        <v>116</v>
      </c>
      <c r="B87" s="611" t="s">
        <v>50</v>
      </c>
      <c r="C87" s="28" t="s">
        <v>195</v>
      </c>
      <c r="D87" s="29">
        <f>D89</f>
        <v>4</v>
      </c>
      <c r="E87" s="29">
        <f aca="true" t="shared" si="20" ref="E87:BE87">E89</f>
        <v>4</v>
      </c>
      <c r="F87" s="29">
        <f t="shared" si="20"/>
        <v>4</v>
      </c>
      <c r="G87" s="29">
        <f t="shared" si="20"/>
        <v>4</v>
      </c>
      <c r="H87" s="29">
        <f t="shared" si="20"/>
        <v>4</v>
      </c>
      <c r="I87" s="29">
        <f t="shared" si="20"/>
        <v>4</v>
      </c>
      <c r="J87" s="29">
        <f t="shared" si="20"/>
        <v>4</v>
      </c>
      <c r="K87" s="29">
        <f t="shared" si="20"/>
        <v>4</v>
      </c>
      <c r="L87" s="29">
        <f t="shared" si="20"/>
        <v>4</v>
      </c>
      <c r="M87" s="29">
        <f t="shared" si="20"/>
        <v>4</v>
      </c>
      <c r="N87" s="29">
        <f t="shared" si="20"/>
        <v>4</v>
      </c>
      <c r="O87" s="29">
        <f t="shared" si="20"/>
        <v>4</v>
      </c>
      <c r="P87" s="29">
        <f t="shared" si="20"/>
        <v>4</v>
      </c>
      <c r="Q87" s="29">
        <f t="shared" si="20"/>
        <v>4</v>
      </c>
      <c r="R87" s="29">
        <f t="shared" si="20"/>
        <v>4</v>
      </c>
      <c r="S87" s="29">
        <f t="shared" si="20"/>
        <v>4</v>
      </c>
      <c r="T87" s="29">
        <f t="shared" si="20"/>
        <v>0</v>
      </c>
      <c r="U87" s="29">
        <f t="shared" si="20"/>
        <v>0</v>
      </c>
      <c r="V87" s="29">
        <f t="shared" si="20"/>
        <v>0</v>
      </c>
      <c r="W87" s="29">
        <f t="shared" si="20"/>
        <v>64</v>
      </c>
      <c r="X87" s="29">
        <f t="shared" si="20"/>
        <v>100</v>
      </c>
      <c r="Y87" s="29">
        <f t="shared" si="20"/>
        <v>5</v>
      </c>
      <c r="Z87" s="29">
        <f t="shared" si="20"/>
        <v>5</v>
      </c>
      <c r="AA87" s="29">
        <f t="shared" si="20"/>
        <v>5</v>
      </c>
      <c r="AB87" s="29">
        <f t="shared" si="20"/>
        <v>5</v>
      </c>
      <c r="AC87" s="29">
        <f t="shared" si="20"/>
        <v>5</v>
      </c>
      <c r="AD87" s="29">
        <f t="shared" si="20"/>
        <v>5</v>
      </c>
      <c r="AE87" s="29">
        <f t="shared" si="20"/>
        <v>5</v>
      </c>
      <c r="AF87" s="29">
        <f t="shared" si="20"/>
        <v>5</v>
      </c>
      <c r="AG87" s="29">
        <f t="shared" si="20"/>
        <v>5</v>
      </c>
      <c r="AH87" s="29">
        <f t="shared" si="20"/>
        <v>5</v>
      </c>
      <c r="AI87" s="29">
        <f t="shared" si="20"/>
        <v>5</v>
      </c>
      <c r="AJ87" s="29">
        <f t="shared" si="20"/>
        <v>5</v>
      </c>
      <c r="AK87" s="29">
        <f t="shared" si="20"/>
        <v>5</v>
      </c>
      <c r="AL87" s="29">
        <f t="shared" si="20"/>
        <v>5</v>
      </c>
      <c r="AM87" s="29">
        <f t="shared" si="20"/>
        <v>5</v>
      </c>
      <c r="AN87" s="29">
        <f t="shared" si="20"/>
        <v>5</v>
      </c>
      <c r="AO87" s="29">
        <f t="shared" si="20"/>
        <v>5</v>
      </c>
      <c r="AP87" s="29">
        <f t="shared" si="20"/>
        <v>5</v>
      </c>
      <c r="AQ87" s="29">
        <f t="shared" si="20"/>
        <v>5</v>
      </c>
      <c r="AR87" s="29">
        <f t="shared" si="20"/>
        <v>5</v>
      </c>
      <c r="AS87" s="29">
        <f t="shared" si="20"/>
        <v>0</v>
      </c>
      <c r="AT87" s="29">
        <f t="shared" si="20"/>
        <v>0</v>
      </c>
      <c r="AU87" s="29">
        <f t="shared" si="20"/>
        <v>0</v>
      </c>
      <c r="AV87" s="29">
        <f t="shared" si="20"/>
        <v>0</v>
      </c>
      <c r="AW87" s="29">
        <f t="shared" si="20"/>
        <v>0</v>
      </c>
      <c r="AX87" s="29">
        <f t="shared" si="20"/>
        <v>0</v>
      </c>
      <c r="AY87" s="29">
        <f t="shared" si="20"/>
        <v>0</v>
      </c>
      <c r="AZ87" s="29">
        <f t="shared" si="20"/>
        <v>0</v>
      </c>
      <c r="BA87" s="29">
        <f t="shared" si="20"/>
        <v>0</v>
      </c>
      <c r="BB87" s="29">
        <f t="shared" si="20"/>
        <v>0</v>
      </c>
      <c r="BC87" s="29">
        <f t="shared" si="20"/>
        <v>0</v>
      </c>
      <c r="BD87" s="29">
        <f t="shared" si="20"/>
        <v>0</v>
      </c>
      <c r="BE87" s="29">
        <f t="shared" si="20"/>
        <v>0</v>
      </c>
      <c r="BF87" s="23"/>
      <c r="BG87" s="192">
        <v>64</v>
      </c>
      <c r="BH87" s="192">
        <v>100</v>
      </c>
    </row>
    <row r="88" spans="1:61" s="30" customFormat="1" ht="11.25" customHeight="1" thickBot="1">
      <c r="A88" s="610"/>
      <c r="B88" s="611"/>
      <c r="C88" s="28" t="s">
        <v>196</v>
      </c>
      <c r="D88" s="29">
        <f>D90</f>
        <v>0</v>
      </c>
      <c r="E88" s="29">
        <f aca="true" t="shared" si="21" ref="E88:BE88">E90</f>
        <v>0</v>
      </c>
      <c r="F88" s="29">
        <f t="shared" si="21"/>
        <v>0</v>
      </c>
      <c r="G88" s="29">
        <f t="shared" si="21"/>
        <v>0</v>
      </c>
      <c r="H88" s="29">
        <f t="shared" si="21"/>
        <v>0</v>
      </c>
      <c r="I88" s="29">
        <f t="shared" si="21"/>
        <v>0</v>
      </c>
      <c r="J88" s="29">
        <f t="shared" si="21"/>
        <v>0</v>
      </c>
      <c r="K88" s="29">
        <f t="shared" si="21"/>
        <v>0</v>
      </c>
      <c r="L88" s="29">
        <f t="shared" si="21"/>
        <v>0</v>
      </c>
      <c r="M88" s="29">
        <f t="shared" si="21"/>
        <v>0</v>
      </c>
      <c r="N88" s="29">
        <f t="shared" si="21"/>
        <v>0</v>
      </c>
      <c r="O88" s="29">
        <f t="shared" si="21"/>
        <v>0</v>
      </c>
      <c r="P88" s="29">
        <f t="shared" si="21"/>
        <v>0</v>
      </c>
      <c r="Q88" s="29">
        <f t="shared" si="21"/>
        <v>0</v>
      </c>
      <c r="R88" s="29">
        <f t="shared" si="21"/>
        <v>0</v>
      </c>
      <c r="S88" s="29">
        <f t="shared" si="21"/>
        <v>0</v>
      </c>
      <c r="T88" s="29">
        <f t="shared" si="21"/>
        <v>0</v>
      </c>
      <c r="U88" s="29">
        <f t="shared" si="21"/>
        <v>0</v>
      </c>
      <c r="V88" s="29">
        <f t="shared" si="21"/>
        <v>0</v>
      </c>
      <c r="W88" s="29">
        <f t="shared" si="21"/>
        <v>0</v>
      </c>
      <c r="X88" s="29">
        <f t="shared" si="21"/>
        <v>0</v>
      </c>
      <c r="Y88" s="29">
        <f t="shared" si="21"/>
        <v>0</v>
      </c>
      <c r="Z88" s="29">
        <f t="shared" si="21"/>
        <v>0</v>
      </c>
      <c r="AA88" s="29">
        <f t="shared" si="21"/>
        <v>0</v>
      </c>
      <c r="AB88" s="29">
        <f t="shared" si="21"/>
        <v>0</v>
      </c>
      <c r="AC88" s="29">
        <f t="shared" si="21"/>
        <v>0</v>
      </c>
      <c r="AD88" s="29">
        <f t="shared" si="21"/>
        <v>0</v>
      </c>
      <c r="AE88" s="29">
        <f t="shared" si="21"/>
        <v>0</v>
      </c>
      <c r="AF88" s="29">
        <f t="shared" si="21"/>
        <v>0</v>
      </c>
      <c r="AG88" s="29">
        <f t="shared" si="21"/>
        <v>0</v>
      </c>
      <c r="AH88" s="29">
        <f t="shared" si="21"/>
        <v>0</v>
      </c>
      <c r="AI88" s="29">
        <f t="shared" si="21"/>
        <v>0</v>
      </c>
      <c r="AJ88" s="29">
        <f t="shared" si="21"/>
        <v>0</v>
      </c>
      <c r="AK88" s="29">
        <f t="shared" si="21"/>
        <v>0</v>
      </c>
      <c r="AL88" s="29">
        <f t="shared" si="21"/>
        <v>0</v>
      </c>
      <c r="AM88" s="29">
        <f t="shared" si="21"/>
        <v>0</v>
      </c>
      <c r="AN88" s="29">
        <f t="shared" si="21"/>
        <v>0</v>
      </c>
      <c r="AO88" s="29">
        <f t="shared" si="21"/>
        <v>0</v>
      </c>
      <c r="AP88" s="29">
        <f t="shared" si="21"/>
        <v>0</v>
      </c>
      <c r="AQ88" s="29">
        <f t="shared" si="21"/>
        <v>0</v>
      </c>
      <c r="AR88" s="29">
        <f t="shared" si="21"/>
        <v>0</v>
      </c>
      <c r="AS88" s="29">
        <f t="shared" si="21"/>
        <v>0</v>
      </c>
      <c r="AT88" s="29">
        <f t="shared" si="21"/>
        <v>0</v>
      </c>
      <c r="AU88" s="29">
        <f t="shared" si="21"/>
        <v>0</v>
      </c>
      <c r="AV88" s="29">
        <f t="shared" si="21"/>
        <v>0</v>
      </c>
      <c r="AW88" s="29">
        <f t="shared" si="21"/>
        <v>0</v>
      </c>
      <c r="AX88" s="29">
        <f t="shared" si="21"/>
        <v>0</v>
      </c>
      <c r="AY88" s="29">
        <f t="shared" si="21"/>
        <v>0</v>
      </c>
      <c r="AZ88" s="29">
        <f t="shared" si="21"/>
        <v>0</v>
      </c>
      <c r="BA88" s="29">
        <f t="shared" si="21"/>
        <v>0</v>
      </c>
      <c r="BB88" s="29">
        <f t="shared" si="21"/>
        <v>0</v>
      </c>
      <c r="BC88" s="29">
        <f t="shared" si="21"/>
        <v>0</v>
      </c>
      <c r="BD88" s="29">
        <f t="shared" si="21"/>
        <v>0</v>
      </c>
      <c r="BE88" s="29">
        <f t="shared" si="21"/>
        <v>0</v>
      </c>
      <c r="BF88" s="23"/>
      <c r="BG88" s="192"/>
      <c r="BH88" s="192"/>
      <c r="BI88" s="47"/>
    </row>
    <row r="89" spans="1:60" ht="11.25" customHeight="1" thickBot="1">
      <c r="A89" s="609" t="s">
        <v>215</v>
      </c>
      <c r="B89" s="609" t="s">
        <v>365</v>
      </c>
      <c r="C89" s="31" t="s">
        <v>195</v>
      </c>
      <c r="D89" s="32">
        <v>4</v>
      </c>
      <c r="E89" s="32">
        <v>4</v>
      </c>
      <c r="F89" s="32">
        <v>4</v>
      </c>
      <c r="G89" s="32">
        <v>4</v>
      </c>
      <c r="H89" s="32">
        <v>4</v>
      </c>
      <c r="I89" s="32">
        <v>4</v>
      </c>
      <c r="J89" s="32">
        <v>4</v>
      </c>
      <c r="K89" s="32">
        <v>4</v>
      </c>
      <c r="L89" s="32">
        <v>4</v>
      </c>
      <c r="M89" s="32">
        <v>4</v>
      </c>
      <c r="N89" s="32">
        <v>4</v>
      </c>
      <c r="O89" s="32">
        <v>4</v>
      </c>
      <c r="P89" s="32">
        <v>4</v>
      </c>
      <c r="Q89" s="32">
        <v>4</v>
      </c>
      <c r="R89" s="32">
        <v>4</v>
      </c>
      <c r="S89" s="32">
        <v>4</v>
      </c>
      <c r="T89" s="197">
        <v>0</v>
      </c>
      <c r="U89" s="32">
        <v>0</v>
      </c>
      <c r="V89" s="32">
        <v>0</v>
      </c>
      <c r="W89" s="45">
        <f>SUM(D89:T89)</f>
        <v>64</v>
      </c>
      <c r="X89" s="45">
        <f>SUM(Y89:BE89)</f>
        <v>100</v>
      </c>
      <c r="Y89" s="32">
        <v>5</v>
      </c>
      <c r="Z89" s="32">
        <v>5</v>
      </c>
      <c r="AA89" s="32">
        <v>5</v>
      </c>
      <c r="AB89" s="32">
        <v>5</v>
      </c>
      <c r="AC89" s="32">
        <v>5</v>
      </c>
      <c r="AD89" s="32">
        <v>5</v>
      </c>
      <c r="AE89" s="32">
        <v>5</v>
      </c>
      <c r="AF89" s="32">
        <v>5</v>
      </c>
      <c r="AG89" s="32">
        <v>5</v>
      </c>
      <c r="AH89" s="32">
        <v>5</v>
      </c>
      <c r="AI89" s="32">
        <v>5</v>
      </c>
      <c r="AJ89" s="32">
        <v>5</v>
      </c>
      <c r="AK89" s="32">
        <v>5</v>
      </c>
      <c r="AL89" s="32">
        <v>5</v>
      </c>
      <c r="AM89" s="32">
        <v>5</v>
      </c>
      <c r="AN89" s="32">
        <v>5</v>
      </c>
      <c r="AO89" s="32">
        <v>5</v>
      </c>
      <c r="AP89" s="32">
        <v>5</v>
      </c>
      <c r="AQ89" s="32">
        <v>5</v>
      </c>
      <c r="AR89" s="32">
        <v>5</v>
      </c>
      <c r="AS89" s="43">
        <v>0</v>
      </c>
      <c r="AT89" s="43">
        <v>0</v>
      </c>
      <c r="AU89" s="198">
        <v>0</v>
      </c>
      <c r="AV89" s="197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G89" s="191">
        <v>64</v>
      </c>
      <c r="BH89" s="191">
        <v>100</v>
      </c>
    </row>
    <row r="90" spans="1:61" ht="11.25" customHeight="1" thickBot="1">
      <c r="A90" s="609"/>
      <c r="B90" s="609"/>
      <c r="C90" s="31" t="s">
        <v>196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197">
        <v>0</v>
      </c>
      <c r="U90" s="32">
        <v>0</v>
      </c>
      <c r="V90" s="32">
        <v>0</v>
      </c>
      <c r="W90" s="45">
        <f>SUM(D90:T90)</f>
        <v>0</v>
      </c>
      <c r="X90" s="45">
        <f>SUM(Y90:BE90)</f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43">
        <v>0</v>
      </c>
      <c r="AT90" s="43">
        <v>0</v>
      </c>
      <c r="AU90" s="198">
        <v>0</v>
      </c>
      <c r="AV90" s="197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G90" s="191"/>
      <c r="BH90" s="191"/>
      <c r="BI90" s="47"/>
    </row>
    <row r="91" spans="1:61" ht="11.25" customHeight="1" thickBot="1">
      <c r="A91" s="610" t="s">
        <v>119</v>
      </c>
      <c r="B91" s="611" t="s">
        <v>52</v>
      </c>
      <c r="C91" s="28" t="s">
        <v>195</v>
      </c>
      <c r="D91" s="29">
        <f>D93</f>
        <v>4</v>
      </c>
      <c r="E91" s="29">
        <f aca="true" t="shared" si="22" ref="E91:BE91">E93</f>
        <v>4</v>
      </c>
      <c r="F91" s="29">
        <f t="shared" si="22"/>
        <v>4</v>
      </c>
      <c r="G91" s="29">
        <f t="shared" si="22"/>
        <v>4</v>
      </c>
      <c r="H91" s="29">
        <f t="shared" si="22"/>
        <v>4</v>
      </c>
      <c r="I91" s="29">
        <f t="shared" si="22"/>
        <v>4</v>
      </c>
      <c r="J91" s="29">
        <f t="shared" si="22"/>
        <v>4</v>
      </c>
      <c r="K91" s="29">
        <f t="shared" si="22"/>
        <v>4</v>
      </c>
      <c r="L91" s="29">
        <f t="shared" si="22"/>
        <v>4</v>
      </c>
      <c r="M91" s="29">
        <f t="shared" si="22"/>
        <v>4</v>
      </c>
      <c r="N91" s="29">
        <f t="shared" si="22"/>
        <v>4</v>
      </c>
      <c r="O91" s="29">
        <f t="shared" si="22"/>
        <v>4</v>
      </c>
      <c r="P91" s="29">
        <f t="shared" si="22"/>
        <v>4</v>
      </c>
      <c r="Q91" s="29">
        <f t="shared" si="22"/>
        <v>4</v>
      </c>
      <c r="R91" s="29">
        <f t="shared" si="22"/>
        <v>4</v>
      </c>
      <c r="S91" s="29">
        <f t="shared" si="22"/>
        <v>4</v>
      </c>
      <c r="T91" s="197">
        <v>0</v>
      </c>
      <c r="U91" s="29">
        <f t="shared" si="22"/>
        <v>0</v>
      </c>
      <c r="V91" s="29">
        <f t="shared" si="22"/>
        <v>0</v>
      </c>
      <c r="W91" s="29">
        <f t="shared" si="22"/>
        <v>64</v>
      </c>
      <c r="X91" s="29">
        <f t="shared" si="22"/>
        <v>80</v>
      </c>
      <c r="Y91" s="29">
        <f t="shared" si="22"/>
        <v>4</v>
      </c>
      <c r="Z91" s="29">
        <f t="shared" si="22"/>
        <v>4</v>
      </c>
      <c r="AA91" s="29">
        <f t="shared" si="22"/>
        <v>4</v>
      </c>
      <c r="AB91" s="29">
        <f t="shared" si="22"/>
        <v>4</v>
      </c>
      <c r="AC91" s="29">
        <f t="shared" si="22"/>
        <v>4</v>
      </c>
      <c r="AD91" s="29">
        <f t="shared" si="22"/>
        <v>4</v>
      </c>
      <c r="AE91" s="29">
        <f t="shared" si="22"/>
        <v>4</v>
      </c>
      <c r="AF91" s="29">
        <f t="shared" si="22"/>
        <v>4</v>
      </c>
      <c r="AG91" s="29">
        <f t="shared" si="22"/>
        <v>4</v>
      </c>
      <c r="AH91" s="29">
        <f t="shared" si="22"/>
        <v>4</v>
      </c>
      <c r="AI91" s="29">
        <f t="shared" si="22"/>
        <v>4</v>
      </c>
      <c r="AJ91" s="29">
        <f t="shared" si="22"/>
        <v>4</v>
      </c>
      <c r="AK91" s="29">
        <f t="shared" si="22"/>
        <v>4</v>
      </c>
      <c r="AL91" s="29">
        <f t="shared" si="22"/>
        <v>4</v>
      </c>
      <c r="AM91" s="29">
        <f t="shared" si="22"/>
        <v>4</v>
      </c>
      <c r="AN91" s="29">
        <f t="shared" si="22"/>
        <v>4</v>
      </c>
      <c r="AO91" s="29">
        <f t="shared" si="22"/>
        <v>4</v>
      </c>
      <c r="AP91" s="29">
        <f t="shared" si="22"/>
        <v>4</v>
      </c>
      <c r="AQ91" s="29">
        <f t="shared" si="22"/>
        <v>4</v>
      </c>
      <c r="AR91" s="29">
        <f t="shared" si="22"/>
        <v>4</v>
      </c>
      <c r="AS91" s="43">
        <v>0</v>
      </c>
      <c r="AT91" s="43">
        <v>0</v>
      </c>
      <c r="AU91" s="198">
        <v>0</v>
      </c>
      <c r="AV91" s="197">
        <v>0</v>
      </c>
      <c r="AW91" s="29">
        <f t="shared" si="22"/>
        <v>0</v>
      </c>
      <c r="AX91" s="29">
        <f t="shared" si="22"/>
        <v>0</v>
      </c>
      <c r="AY91" s="29">
        <f t="shared" si="22"/>
        <v>0</v>
      </c>
      <c r="AZ91" s="29">
        <f t="shared" si="22"/>
        <v>0</v>
      </c>
      <c r="BA91" s="29">
        <f t="shared" si="22"/>
        <v>0</v>
      </c>
      <c r="BB91" s="29">
        <f t="shared" si="22"/>
        <v>0</v>
      </c>
      <c r="BC91" s="29">
        <f t="shared" si="22"/>
        <v>0</v>
      </c>
      <c r="BD91" s="29">
        <f t="shared" si="22"/>
        <v>0</v>
      </c>
      <c r="BE91" s="29">
        <f t="shared" si="22"/>
        <v>0</v>
      </c>
      <c r="BG91" s="192">
        <v>64</v>
      </c>
      <c r="BH91" s="192">
        <v>80</v>
      </c>
      <c r="BI91" s="47"/>
    </row>
    <row r="92" spans="1:61" ht="11.25" customHeight="1" thickBot="1">
      <c r="A92" s="610"/>
      <c r="B92" s="611"/>
      <c r="C92" s="28" t="s">
        <v>196</v>
      </c>
      <c r="D92" s="29">
        <f>D94</f>
        <v>0</v>
      </c>
      <c r="E92" s="29">
        <f aca="true" t="shared" si="23" ref="E92:BE92">E94</f>
        <v>0</v>
      </c>
      <c r="F92" s="29">
        <f t="shared" si="23"/>
        <v>0</v>
      </c>
      <c r="G92" s="29">
        <f t="shared" si="23"/>
        <v>0</v>
      </c>
      <c r="H92" s="29">
        <f t="shared" si="23"/>
        <v>0</v>
      </c>
      <c r="I92" s="29">
        <f t="shared" si="23"/>
        <v>0</v>
      </c>
      <c r="J92" s="29">
        <f t="shared" si="23"/>
        <v>0</v>
      </c>
      <c r="K92" s="29">
        <f t="shared" si="23"/>
        <v>0</v>
      </c>
      <c r="L92" s="29">
        <f t="shared" si="23"/>
        <v>0</v>
      </c>
      <c r="M92" s="29">
        <f t="shared" si="23"/>
        <v>0</v>
      </c>
      <c r="N92" s="29">
        <f t="shared" si="23"/>
        <v>0</v>
      </c>
      <c r="O92" s="29">
        <f t="shared" si="23"/>
        <v>0</v>
      </c>
      <c r="P92" s="29">
        <f t="shared" si="23"/>
        <v>0</v>
      </c>
      <c r="Q92" s="29">
        <f t="shared" si="23"/>
        <v>0</v>
      </c>
      <c r="R92" s="29">
        <f t="shared" si="23"/>
        <v>0</v>
      </c>
      <c r="S92" s="29">
        <f t="shared" si="23"/>
        <v>0</v>
      </c>
      <c r="T92" s="197">
        <v>0</v>
      </c>
      <c r="U92" s="29">
        <f t="shared" si="23"/>
        <v>0</v>
      </c>
      <c r="V92" s="29">
        <f t="shared" si="23"/>
        <v>0</v>
      </c>
      <c r="W92" s="29">
        <f t="shared" si="23"/>
        <v>0</v>
      </c>
      <c r="X92" s="29">
        <f t="shared" si="23"/>
        <v>0</v>
      </c>
      <c r="Y92" s="29">
        <f t="shared" si="23"/>
        <v>0</v>
      </c>
      <c r="Z92" s="29">
        <f t="shared" si="23"/>
        <v>0</v>
      </c>
      <c r="AA92" s="29">
        <f t="shared" si="23"/>
        <v>0</v>
      </c>
      <c r="AB92" s="29">
        <f t="shared" si="23"/>
        <v>0</v>
      </c>
      <c r="AC92" s="29">
        <f t="shared" si="23"/>
        <v>0</v>
      </c>
      <c r="AD92" s="29">
        <f t="shared" si="23"/>
        <v>0</v>
      </c>
      <c r="AE92" s="29">
        <f t="shared" si="23"/>
        <v>0</v>
      </c>
      <c r="AF92" s="29">
        <f t="shared" si="23"/>
        <v>0</v>
      </c>
      <c r="AG92" s="29">
        <f t="shared" si="23"/>
        <v>0</v>
      </c>
      <c r="AH92" s="29">
        <f t="shared" si="23"/>
        <v>0</v>
      </c>
      <c r="AI92" s="29">
        <f t="shared" si="23"/>
        <v>0</v>
      </c>
      <c r="AJ92" s="29">
        <f t="shared" si="23"/>
        <v>0</v>
      </c>
      <c r="AK92" s="29">
        <f t="shared" si="23"/>
        <v>0</v>
      </c>
      <c r="AL92" s="29">
        <f t="shared" si="23"/>
        <v>0</v>
      </c>
      <c r="AM92" s="29">
        <f t="shared" si="23"/>
        <v>0</v>
      </c>
      <c r="AN92" s="29">
        <f t="shared" si="23"/>
        <v>0</v>
      </c>
      <c r="AO92" s="29">
        <f t="shared" si="23"/>
        <v>0</v>
      </c>
      <c r="AP92" s="29">
        <f t="shared" si="23"/>
        <v>0</v>
      </c>
      <c r="AQ92" s="29">
        <f t="shared" si="23"/>
        <v>0</v>
      </c>
      <c r="AR92" s="29">
        <f t="shared" si="23"/>
        <v>0</v>
      </c>
      <c r="AS92" s="43">
        <v>0</v>
      </c>
      <c r="AT92" s="43">
        <v>0</v>
      </c>
      <c r="AU92" s="198">
        <v>0</v>
      </c>
      <c r="AV92" s="197">
        <v>0</v>
      </c>
      <c r="AW92" s="29">
        <f t="shared" si="23"/>
        <v>0</v>
      </c>
      <c r="AX92" s="29">
        <f t="shared" si="23"/>
        <v>0</v>
      </c>
      <c r="AY92" s="29">
        <f t="shared" si="23"/>
        <v>0</v>
      </c>
      <c r="AZ92" s="29">
        <f t="shared" si="23"/>
        <v>0</v>
      </c>
      <c r="BA92" s="29">
        <f t="shared" si="23"/>
        <v>0</v>
      </c>
      <c r="BB92" s="29">
        <f t="shared" si="23"/>
        <v>0</v>
      </c>
      <c r="BC92" s="29">
        <f t="shared" si="23"/>
        <v>0</v>
      </c>
      <c r="BD92" s="29">
        <f t="shared" si="23"/>
        <v>0</v>
      </c>
      <c r="BE92" s="29">
        <f t="shared" si="23"/>
        <v>0</v>
      </c>
      <c r="BG92" s="192"/>
      <c r="BH92" s="192"/>
      <c r="BI92" s="47"/>
    </row>
    <row r="93" spans="1:61" ht="11.25" customHeight="1" thickBot="1">
      <c r="A93" s="609" t="s">
        <v>217</v>
      </c>
      <c r="B93" s="609" t="s">
        <v>53</v>
      </c>
      <c r="C93" s="31" t="s">
        <v>195</v>
      </c>
      <c r="D93" s="32">
        <v>4</v>
      </c>
      <c r="E93" s="32">
        <v>4</v>
      </c>
      <c r="F93" s="32">
        <v>4</v>
      </c>
      <c r="G93" s="32">
        <v>4</v>
      </c>
      <c r="H93" s="32">
        <v>4</v>
      </c>
      <c r="I93" s="32">
        <v>4</v>
      </c>
      <c r="J93" s="32">
        <v>4</v>
      </c>
      <c r="K93" s="32">
        <v>4</v>
      </c>
      <c r="L93" s="32">
        <v>4</v>
      </c>
      <c r="M93" s="32">
        <v>4</v>
      </c>
      <c r="N93" s="32">
        <v>4</v>
      </c>
      <c r="O93" s="32">
        <v>4</v>
      </c>
      <c r="P93" s="32">
        <v>4</v>
      </c>
      <c r="Q93" s="32">
        <v>4</v>
      </c>
      <c r="R93" s="32">
        <v>4</v>
      </c>
      <c r="S93" s="32">
        <v>4</v>
      </c>
      <c r="T93" s="197">
        <v>0</v>
      </c>
      <c r="U93" s="32"/>
      <c r="V93" s="32"/>
      <c r="W93" s="45">
        <f aca="true" t="shared" si="24" ref="W93:W103">SUM(D93:T93)</f>
        <v>64</v>
      </c>
      <c r="X93" s="45">
        <f aca="true" t="shared" si="25" ref="X93:X103">SUM(Y93:BE93)</f>
        <v>80</v>
      </c>
      <c r="Y93" s="32">
        <v>4</v>
      </c>
      <c r="Z93" s="32">
        <v>4</v>
      </c>
      <c r="AA93" s="32">
        <v>4</v>
      </c>
      <c r="AB93" s="32">
        <v>4</v>
      </c>
      <c r="AC93" s="32">
        <v>4</v>
      </c>
      <c r="AD93" s="32">
        <v>4</v>
      </c>
      <c r="AE93" s="32">
        <v>4</v>
      </c>
      <c r="AF93" s="32">
        <v>4</v>
      </c>
      <c r="AG93" s="32">
        <v>4</v>
      </c>
      <c r="AH93" s="32">
        <v>4</v>
      </c>
      <c r="AI93" s="32">
        <v>4</v>
      </c>
      <c r="AJ93" s="32">
        <v>4</v>
      </c>
      <c r="AK93" s="32">
        <v>4</v>
      </c>
      <c r="AL93" s="32">
        <v>4</v>
      </c>
      <c r="AM93" s="32">
        <v>4</v>
      </c>
      <c r="AN93" s="32">
        <v>4</v>
      </c>
      <c r="AO93" s="32">
        <v>4</v>
      </c>
      <c r="AP93" s="32">
        <v>4</v>
      </c>
      <c r="AQ93" s="32">
        <v>4</v>
      </c>
      <c r="AR93" s="32">
        <v>4</v>
      </c>
      <c r="AS93" s="43">
        <v>0</v>
      </c>
      <c r="AT93" s="43">
        <v>0</v>
      </c>
      <c r="AU93" s="198">
        <v>0</v>
      </c>
      <c r="AV93" s="197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G93" s="191">
        <v>64</v>
      </c>
      <c r="BH93" s="191">
        <v>80</v>
      </c>
      <c r="BI93" s="47"/>
    </row>
    <row r="94" spans="1:61" ht="11.25" customHeight="1" thickBot="1">
      <c r="A94" s="609"/>
      <c r="B94" s="609"/>
      <c r="C94" s="31" t="s">
        <v>196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197">
        <v>0</v>
      </c>
      <c r="U94" s="32"/>
      <c r="V94" s="32"/>
      <c r="W94" s="45">
        <f t="shared" si="24"/>
        <v>0</v>
      </c>
      <c r="X94" s="45">
        <f t="shared" si="25"/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43">
        <v>0</v>
      </c>
      <c r="AT94" s="43">
        <v>0</v>
      </c>
      <c r="AU94" s="198">
        <v>0</v>
      </c>
      <c r="AV94" s="197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G94" s="191"/>
      <c r="BH94" s="191"/>
      <c r="BI94" s="47"/>
    </row>
    <row r="95" spans="1:61" ht="11.25" customHeight="1" thickBot="1">
      <c r="A95" s="610" t="s">
        <v>122</v>
      </c>
      <c r="B95" s="611" t="s">
        <v>370</v>
      </c>
      <c r="C95" s="28" t="s">
        <v>195</v>
      </c>
      <c r="D95" s="29">
        <f>D103+D101+D99+D97</f>
        <v>0</v>
      </c>
      <c r="E95" s="29">
        <f aca="true" t="shared" si="26" ref="E95:BE95">E103+E101+E99+E97</f>
        <v>0</v>
      </c>
      <c r="F95" s="29">
        <f t="shared" si="26"/>
        <v>0</v>
      </c>
      <c r="G95" s="29">
        <f t="shared" si="26"/>
        <v>0</v>
      </c>
      <c r="H95" s="29">
        <f t="shared" si="26"/>
        <v>0</v>
      </c>
      <c r="I95" s="29">
        <f t="shared" si="26"/>
        <v>0</v>
      </c>
      <c r="J95" s="29">
        <f t="shared" si="26"/>
        <v>0</v>
      </c>
      <c r="K95" s="29">
        <f t="shared" si="26"/>
        <v>0</v>
      </c>
      <c r="L95" s="29">
        <f t="shared" si="26"/>
        <v>0</v>
      </c>
      <c r="M95" s="29">
        <f t="shared" si="26"/>
        <v>0</v>
      </c>
      <c r="N95" s="29">
        <f t="shared" si="26"/>
        <v>0</v>
      </c>
      <c r="O95" s="29">
        <f t="shared" si="26"/>
        <v>0</v>
      </c>
      <c r="P95" s="29">
        <f t="shared" si="26"/>
        <v>0</v>
      </c>
      <c r="Q95" s="29">
        <f t="shared" si="26"/>
        <v>0</v>
      </c>
      <c r="R95" s="29">
        <f t="shared" si="26"/>
        <v>0</v>
      </c>
      <c r="S95" s="29">
        <f t="shared" si="26"/>
        <v>0</v>
      </c>
      <c r="T95" s="29">
        <f t="shared" si="26"/>
        <v>0</v>
      </c>
      <c r="U95" s="29">
        <f t="shared" si="26"/>
        <v>0</v>
      </c>
      <c r="V95" s="29">
        <f t="shared" si="26"/>
        <v>0</v>
      </c>
      <c r="W95" s="29">
        <f t="shared" si="26"/>
        <v>0</v>
      </c>
      <c r="X95" s="29">
        <f t="shared" si="26"/>
        <v>312</v>
      </c>
      <c r="Y95" s="29">
        <f t="shared" si="26"/>
        <v>12</v>
      </c>
      <c r="Z95" s="29">
        <f t="shared" si="26"/>
        <v>12</v>
      </c>
      <c r="AA95" s="29">
        <f t="shared" si="26"/>
        <v>12</v>
      </c>
      <c r="AB95" s="29">
        <f t="shared" si="26"/>
        <v>12</v>
      </c>
      <c r="AC95" s="29">
        <f t="shared" si="26"/>
        <v>12</v>
      </c>
      <c r="AD95" s="29">
        <f t="shared" si="26"/>
        <v>12</v>
      </c>
      <c r="AE95" s="29">
        <f t="shared" si="26"/>
        <v>12</v>
      </c>
      <c r="AF95" s="29">
        <f t="shared" si="26"/>
        <v>12</v>
      </c>
      <c r="AG95" s="29">
        <f t="shared" si="26"/>
        <v>12</v>
      </c>
      <c r="AH95" s="29">
        <f t="shared" si="26"/>
        <v>12</v>
      </c>
      <c r="AI95" s="29">
        <f t="shared" si="26"/>
        <v>12</v>
      </c>
      <c r="AJ95" s="29">
        <f t="shared" si="26"/>
        <v>12</v>
      </c>
      <c r="AK95" s="29">
        <f t="shared" si="26"/>
        <v>12</v>
      </c>
      <c r="AL95" s="29">
        <f t="shared" si="26"/>
        <v>12</v>
      </c>
      <c r="AM95" s="29">
        <f t="shared" si="26"/>
        <v>12</v>
      </c>
      <c r="AN95" s="29">
        <f t="shared" si="26"/>
        <v>12</v>
      </c>
      <c r="AO95" s="29">
        <f t="shared" si="26"/>
        <v>12</v>
      </c>
      <c r="AP95" s="29">
        <f t="shared" si="26"/>
        <v>12</v>
      </c>
      <c r="AQ95" s="29">
        <f t="shared" si="26"/>
        <v>12</v>
      </c>
      <c r="AR95" s="29">
        <f t="shared" si="26"/>
        <v>12</v>
      </c>
      <c r="AS95" s="29">
        <f t="shared" si="26"/>
        <v>36</v>
      </c>
      <c r="AT95" s="29">
        <f t="shared" si="26"/>
        <v>36</v>
      </c>
      <c r="AU95" s="29">
        <f t="shared" si="26"/>
        <v>0</v>
      </c>
      <c r="AV95" s="29">
        <f t="shared" si="26"/>
        <v>0</v>
      </c>
      <c r="AW95" s="29">
        <f t="shared" si="26"/>
        <v>0</v>
      </c>
      <c r="AX95" s="29">
        <f t="shared" si="26"/>
        <v>0</v>
      </c>
      <c r="AY95" s="29">
        <f t="shared" si="26"/>
        <v>0</v>
      </c>
      <c r="AZ95" s="29">
        <f t="shared" si="26"/>
        <v>0</v>
      </c>
      <c r="BA95" s="29">
        <f t="shared" si="26"/>
        <v>0</v>
      </c>
      <c r="BB95" s="29">
        <f t="shared" si="26"/>
        <v>0</v>
      </c>
      <c r="BC95" s="29">
        <f t="shared" si="26"/>
        <v>0</v>
      </c>
      <c r="BD95" s="29">
        <f t="shared" si="26"/>
        <v>0</v>
      </c>
      <c r="BE95" s="29">
        <f t="shared" si="26"/>
        <v>0</v>
      </c>
      <c r="BG95" s="192">
        <v>0</v>
      </c>
      <c r="BH95" s="192">
        <v>348</v>
      </c>
      <c r="BI95" s="47"/>
    </row>
    <row r="96" spans="1:61" ht="11.25" customHeight="1" thickBot="1">
      <c r="A96" s="610"/>
      <c r="B96" s="611"/>
      <c r="C96" s="28" t="s">
        <v>196</v>
      </c>
      <c r="D96" s="29">
        <f>D102+D100+D98</f>
        <v>0</v>
      </c>
      <c r="E96" s="29">
        <f aca="true" t="shared" si="27" ref="E96:BE96">E102+E100+E98</f>
        <v>0</v>
      </c>
      <c r="F96" s="29">
        <f t="shared" si="27"/>
        <v>0</v>
      </c>
      <c r="G96" s="29">
        <f t="shared" si="27"/>
        <v>0</v>
      </c>
      <c r="H96" s="29">
        <f t="shared" si="27"/>
        <v>0</v>
      </c>
      <c r="I96" s="29">
        <f t="shared" si="27"/>
        <v>0</v>
      </c>
      <c r="J96" s="29">
        <f t="shared" si="27"/>
        <v>0</v>
      </c>
      <c r="K96" s="29">
        <f t="shared" si="27"/>
        <v>0</v>
      </c>
      <c r="L96" s="29">
        <f t="shared" si="27"/>
        <v>0</v>
      </c>
      <c r="M96" s="29">
        <f t="shared" si="27"/>
        <v>0</v>
      </c>
      <c r="N96" s="29">
        <f t="shared" si="27"/>
        <v>0</v>
      </c>
      <c r="O96" s="29">
        <f t="shared" si="27"/>
        <v>0</v>
      </c>
      <c r="P96" s="29">
        <f t="shared" si="27"/>
        <v>0</v>
      </c>
      <c r="Q96" s="29">
        <f t="shared" si="27"/>
        <v>0</v>
      </c>
      <c r="R96" s="29">
        <f t="shared" si="27"/>
        <v>0</v>
      </c>
      <c r="S96" s="29">
        <f t="shared" si="27"/>
        <v>0</v>
      </c>
      <c r="T96" s="29">
        <f t="shared" si="27"/>
        <v>0</v>
      </c>
      <c r="U96" s="29">
        <f t="shared" si="27"/>
        <v>0</v>
      </c>
      <c r="V96" s="29">
        <f t="shared" si="27"/>
        <v>0</v>
      </c>
      <c r="W96" s="29">
        <f t="shared" si="27"/>
        <v>0</v>
      </c>
      <c r="X96" s="29">
        <f t="shared" si="27"/>
        <v>0</v>
      </c>
      <c r="Y96" s="29">
        <f t="shared" si="27"/>
        <v>0</v>
      </c>
      <c r="Z96" s="29">
        <f t="shared" si="27"/>
        <v>0</v>
      </c>
      <c r="AA96" s="29">
        <f t="shared" si="27"/>
        <v>0</v>
      </c>
      <c r="AB96" s="29">
        <f t="shared" si="27"/>
        <v>0</v>
      </c>
      <c r="AC96" s="29">
        <f t="shared" si="27"/>
        <v>0</v>
      </c>
      <c r="AD96" s="29">
        <f t="shared" si="27"/>
        <v>0</v>
      </c>
      <c r="AE96" s="29">
        <f t="shared" si="27"/>
        <v>0</v>
      </c>
      <c r="AF96" s="29">
        <f t="shared" si="27"/>
        <v>0</v>
      </c>
      <c r="AG96" s="29">
        <f t="shared" si="27"/>
        <v>0</v>
      </c>
      <c r="AH96" s="29">
        <f t="shared" si="27"/>
        <v>0</v>
      </c>
      <c r="AI96" s="29">
        <f t="shared" si="27"/>
        <v>0</v>
      </c>
      <c r="AJ96" s="29">
        <f t="shared" si="27"/>
        <v>0</v>
      </c>
      <c r="AK96" s="29">
        <f t="shared" si="27"/>
        <v>0</v>
      </c>
      <c r="AL96" s="29">
        <f t="shared" si="27"/>
        <v>0</v>
      </c>
      <c r="AM96" s="29">
        <f t="shared" si="27"/>
        <v>0</v>
      </c>
      <c r="AN96" s="29">
        <f t="shared" si="27"/>
        <v>0</v>
      </c>
      <c r="AO96" s="29">
        <f t="shared" si="27"/>
        <v>0</v>
      </c>
      <c r="AP96" s="29">
        <f t="shared" si="27"/>
        <v>0</v>
      </c>
      <c r="AQ96" s="29">
        <f t="shared" si="27"/>
        <v>0</v>
      </c>
      <c r="AR96" s="29">
        <f t="shared" si="27"/>
        <v>0</v>
      </c>
      <c r="AS96" s="29">
        <f t="shared" si="27"/>
        <v>0</v>
      </c>
      <c r="AT96" s="29">
        <f t="shared" si="27"/>
        <v>0</v>
      </c>
      <c r="AU96" s="29">
        <f t="shared" si="27"/>
        <v>0</v>
      </c>
      <c r="AV96" s="29">
        <f t="shared" si="27"/>
        <v>0</v>
      </c>
      <c r="AW96" s="29">
        <f t="shared" si="27"/>
        <v>0</v>
      </c>
      <c r="AX96" s="29">
        <f t="shared" si="27"/>
        <v>0</v>
      </c>
      <c r="AY96" s="29">
        <f t="shared" si="27"/>
        <v>0</v>
      </c>
      <c r="AZ96" s="29">
        <f t="shared" si="27"/>
        <v>0</v>
      </c>
      <c r="BA96" s="29">
        <f t="shared" si="27"/>
        <v>0</v>
      </c>
      <c r="BB96" s="29">
        <f t="shared" si="27"/>
        <v>0</v>
      </c>
      <c r="BC96" s="29">
        <f t="shared" si="27"/>
        <v>0</v>
      </c>
      <c r="BD96" s="29">
        <f t="shared" si="27"/>
        <v>0</v>
      </c>
      <c r="BE96" s="29">
        <f t="shared" si="27"/>
        <v>0</v>
      </c>
      <c r="BG96" s="192"/>
      <c r="BH96" s="192"/>
      <c r="BI96" s="47"/>
    </row>
    <row r="97" spans="1:61" ht="11.25" customHeight="1" thickBot="1">
      <c r="A97" s="609" t="s">
        <v>65</v>
      </c>
      <c r="B97" s="609" t="s">
        <v>360</v>
      </c>
      <c r="C97" s="31" t="s">
        <v>195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197">
        <v>0</v>
      </c>
      <c r="U97" s="32"/>
      <c r="V97" s="32"/>
      <c r="W97" s="45">
        <f t="shared" si="24"/>
        <v>0</v>
      </c>
      <c r="X97" s="45">
        <f t="shared" si="25"/>
        <v>80</v>
      </c>
      <c r="Y97" s="32">
        <v>4</v>
      </c>
      <c r="Z97" s="32">
        <v>4</v>
      </c>
      <c r="AA97" s="32">
        <v>4</v>
      </c>
      <c r="AB97" s="32">
        <v>4</v>
      </c>
      <c r="AC97" s="32">
        <v>4</v>
      </c>
      <c r="AD97" s="32">
        <v>4</v>
      </c>
      <c r="AE97" s="32">
        <v>4</v>
      </c>
      <c r="AF97" s="32">
        <v>4</v>
      </c>
      <c r="AG97" s="32">
        <v>4</v>
      </c>
      <c r="AH97" s="32">
        <v>4</v>
      </c>
      <c r="AI97" s="32">
        <v>4</v>
      </c>
      <c r="AJ97" s="32">
        <v>4</v>
      </c>
      <c r="AK97" s="32">
        <v>4</v>
      </c>
      <c r="AL97" s="32">
        <v>4</v>
      </c>
      <c r="AM97" s="32">
        <v>4</v>
      </c>
      <c r="AN97" s="32">
        <v>4</v>
      </c>
      <c r="AO97" s="32">
        <v>4</v>
      </c>
      <c r="AP97" s="32">
        <v>4</v>
      </c>
      <c r="AQ97" s="32">
        <v>4</v>
      </c>
      <c r="AR97" s="32">
        <v>4</v>
      </c>
      <c r="AS97" s="43">
        <v>0</v>
      </c>
      <c r="AT97" s="43">
        <v>0</v>
      </c>
      <c r="AU97" s="198">
        <v>0</v>
      </c>
      <c r="AV97" s="197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G97" s="191">
        <v>0</v>
      </c>
      <c r="BH97" s="191">
        <v>80</v>
      </c>
      <c r="BI97" s="47"/>
    </row>
    <row r="98" spans="1:61" ht="11.25" customHeight="1" thickBot="1">
      <c r="A98" s="609"/>
      <c r="B98" s="609"/>
      <c r="C98" s="31" t="s">
        <v>196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197">
        <v>0</v>
      </c>
      <c r="U98" s="32"/>
      <c r="V98" s="32"/>
      <c r="W98" s="45">
        <f t="shared" si="24"/>
        <v>0</v>
      </c>
      <c r="X98" s="45">
        <f t="shared" si="25"/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43">
        <v>0</v>
      </c>
      <c r="AT98" s="43">
        <v>0</v>
      </c>
      <c r="AU98" s="198">
        <v>0</v>
      </c>
      <c r="AV98" s="197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G98" s="191"/>
      <c r="BH98" s="191"/>
      <c r="BI98" s="47"/>
    </row>
    <row r="99" spans="1:61" ht="11.25" customHeight="1" thickBot="1">
      <c r="A99" s="609" t="s">
        <v>66</v>
      </c>
      <c r="B99" s="609" t="s">
        <v>362</v>
      </c>
      <c r="C99" s="31" t="s">
        <v>195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197">
        <v>0</v>
      </c>
      <c r="U99" s="32"/>
      <c r="V99" s="32"/>
      <c r="W99" s="45">
        <f t="shared" si="24"/>
        <v>0</v>
      </c>
      <c r="X99" s="45">
        <f t="shared" si="25"/>
        <v>80</v>
      </c>
      <c r="Y99" s="32">
        <v>4</v>
      </c>
      <c r="Z99" s="32">
        <v>4</v>
      </c>
      <c r="AA99" s="32">
        <v>4</v>
      </c>
      <c r="AB99" s="32">
        <v>4</v>
      </c>
      <c r="AC99" s="32">
        <v>4</v>
      </c>
      <c r="AD99" s="32">
        <v>4</v>
      </c>
      <c r="AE99" s="32">
        <v>4</v>
      </c>
      <c r="AF99" s="32">
        <v>4</v>
      </c>
      <c r="AG99" s="32">
        <v>4</v>
      </c>
      <c r="AH99" s="32">
        <v>4</v>
      </c>
      <c r="AI99" s="32">
        <v>4</v>
      </c>
      <c r="AJ99" s="32">
        <v>4</v>
      </c>
      <c r="AK99" s="32">
        <v>4</v>
      </c>
      <c r="AL99" s="32">
        <v>4</v>
      </c>
      <c r="AM99" s="32">
        <v>4</v>
      </c>
      <c r="AN99" s="32">
        <v>4</v>
      </c>
      <c r="AO99" s="32">
        <v>4</v>
      </c>
      <c r="AP99" s="32">
        <v>4</v>
      </c>
      <c r="AQ99" s="32">
        <v>4</v>
      </c>
      <c r="AR99" s="32">
        <v>4</v>
      </c>
      <c r="AS99" s="43">
        <v>0</v>
      </c>
      <c r="AT99" s="43">
        <v>0</v>
      </c>
      <c r="AU99" s="198">
        <v>0</v>
      </c>
      <c r="AV99" s="197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G99" s="191">
        <v>0</v>
      </c>
      <c r="BH99" s="191">
        <v>80</v>
      </c>
      <c r="BI99" s="47"/>
    </row>
    <row r="100" spans="1:61" ht="11.25" customHeight="1" thickBot="1">
      <c r="A100" s="609"/>
      <c r="B100" s="609"/>
      <c r="C100" s="31" t="s">
        <v>196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197">
        <v>0</v>
      </c>
      <c r="U100" s="32"/>
      <c r="V100" s="32"/>
      <c r="W100" s="45">
        <f t="shared" si="24"/>
        <v>0</v>
      </c>
      <c r="X100" s="45">
        <f t="shared" si="25"/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43">
        <v>0</v>
      </c>
      <c r="AT100" s="43">
        <v>0</v>
      </c>
      <c r="AU100" s="198">
        <v>0</v>
      </c>
      <c r="AV100" s="197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G100" s="191"/>
      <c r="BH100" s="191"/>
      <c r="BI100" s="47"/>
    </row>
    <row r="101" spans="1:61" ht="11.25" customHeight="1" thickBot="1">
      <c r="A101" s="609" t="s">
        <v>67</v>
      </c>
      <c r="B101" s="609" t="s">
        <v>363</v>
      </c>
      <c r="C101" s="31" t="s">
        <v>195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197">
        <v>0</v>
      </c>
      <c r="U101" s="32"/>
      <c r="V101" s="32"/>
      <c r="W101" s="45">
        <f t="shared" si="24"/>
        <v>0</v>
      </c>
      <c r="X101" s="45">
        <f t="shared" si="25"/>
        <v>80</v>
      </c>
      <c r="Y101" s="32">
        <v>4</v>
      </c>
      <c r="Z101" s="32">
        <v>4</v>
      </c>
      <c r="AA101" s="32">
        <v>4</v>
      </c>
      <c r="AB101" s="32">
        <v>4</v>
      </c>
      <c r="AC101" s="32">
        <v>4</v>
      </c>
      <c r="AD101" s="32">
        <v>4</v>
      </c>
      <c r="AE101" s="32">
        <v>4</v>
      </c>
      <c r="AF101" s="32">
        <v>4</v>
      </c>
      <c r="AG101" s="32">
        <v>4</v>
      </c>
      <c r="AH101" s="32">
        <v>4</v>
      </c>
      <c r="AI101" s="32">
        <v>4</v>
      </c>
      <c r="AJ101" s="32">
        <v>4</v>
      </c>
      <c r="AK101" s="32">
        <v>4</v>
      </c>
      <c r="AL101" s="32">
        <v>4</v>
      </c>
      <c r="AM101" s="32">
        <v>4</v>
      </c>
      <c r="AN101" s="32">
        <v>4</v>
      </c>
      <c r="AO101" s="32">
        <v>4</v>
      </c>
      <c r="AP101" s="32">
        <v>4</v>
      </c>
      <c r="AQ101" s="32">
        <v>4</v>
      </c>
      <c r="AR101" s="32">
        <v>4</v>
      </c>
      <c r="AS101" s="43">
        <v>0</v>
      </c>
      <c r="AT101" s="43">
        <v>0</v>
      </c>
      <c r="AU101" s="198">
        <v>0</v>
      </c>
      <c r="AV101" s="197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G101" s="191">
        <v>0</v>
      </c>
      <c r="BH101" s="191">
        <v>80</v>
      </c>
      <c r="BI101" s="47"/>
    </row>
    <row r="102" spans="1:61" ht="11.25" customHeight="1" thickBot="1">
      <c r="A102" s="609"/>
      <c r="B102" s="609"/>
      <c r="C102" s="31" t="s">
        <v>196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197">
        <v>0</v>
      </c>
      <c r="U102" s="32"/>
      <c r="V102" s="32"/>
      <c r="W102" s="45">
        <f t="shared" si="24"/>
        <v>0</v>
      </c>
      <c r="X102" s="45">
        <f t="shared" si="25"/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43">
        <v>0</v>
      </c>
      <c r="AT102" s="43">
        <v>0</v>
      </c>
      <c r="AU102" s="198">
        <v>0</v>
      </c>
      <c r="AV102" s="197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G102" s="191"/>
      <c r="BH102" s="191"/>
      <c r="BI102" s="47"/>
    </row>
    <row r="103" spans="1:61" ht="11.25" customHeight="1" thickBot="1">
      <c r="A103" s="170" t="s">
        <v>123</v>
      </c>
      <c r="B103" s="170" t="s">
        <v>201</v>
      </c>
      <c r="C103" s="31" t="s">
        <v>195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197">
        <v>0</v>
      </c>
      <c r="U103" s="32"/>
      <c r="V103" s="32"/>
      <c r="W103" s="45">
        <f t="shared" si="24"/>
        <v>0</v>
      </c>
      <c r="X103" s="45">
        <f t="shared" si="25"/>
        <v>72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43">
        <v>36</v>
      </c>
      <c r="AT103" s="43">
        <v>36</v>
      </c>
      <c r="AU103" s="198">
        <v>0</v>
      </c>
      <c r="AV103" s="197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G103" s="193">
        <v>0</v>
      </c>
      <c r="BH103" s="193">
        <v>72</v>
      </c>
      <c r="BI103" s="47"/>
    </row>
    <row r="104" spans="1:60" s="30" customFormat="1" ht="11.25" customHeight="1">
      <c r="A104" s="612" t="s">
        <v>197</v>
      </c>
      <c r="B104" s="612"/>
      <c r="C104" s="612"/>
      <c r="D104" s="29">
        <f aca="true" t="shared" si="28" ref="D104:AI104">SUM(D55,D67,D81)</f>
        <v>36</v>
      </c>
      <c r="E104" s="29">
        <f t="shared" si="28"/>
        <v>36</v>
      </c>
      <c r="F104" s="29">
        <f t="shared" si="28"/>
        <v>36</v>
      </c>
      <c r="G104" s="29">
        <f t="shared" si="28"/>
        <v>36</v>
      </c>
      <c r="H104" s="29">
        <f t="shared" si="28"/>
        <v>36</v>
      </c>
      <c r="I104" s="29">
        <f t="shared" si="28"/>
        <v>36</v>
      </c>
      <c r="J104" s="29">
        <f t="shared" si="28"/>
        <v>36</v>
      </c>
      <c r="K104" s="29">
        <f t="shared" si="28"/>
        <v>36</v>
      </c>
      <c r="L104" s="29">
        <f t="shared" si="28"/>
        <v>36</v>
      </c>
      <c r="M104" s="29">
        <f t="shared" si="28"/>
        <v>36</v>
      </c>
      <c r="N104" s="29">
        <f t="shared" si="28"/>
        <v>36</v>
      </c>
      <c r="O104" s="29">
        <f t="shared" si="28"/>
        <v>36</v>
      </c>
      <c r="P104" s="29">
        <f t="shared" si="28"/>
        <v>36</v>
      </c>
      <c r="Q104" s="29">
        <f t="shared" si="28"/>
        <v>36</v>
      </c>
      <c r="R104" s="29">
        <f t="shared" si="28"/>
        <v>36</v>
      </c>
      <c r="S104" s="29">
        <f t="shared" si="28"/>
        <v>36</v>
      </c>
      <c r="T104" s="29">
        <f t="shared" si="28"/>
        <v>0</v>
      </c>
      <c r="U104" s="29">
        <f t="shared" si="28"/>
        <v>0</v>
      </c>
      <c r="V104" s="29">
        <f t="shared" si="28"/>
        <v>0</v>
      </c>
      <c r="W104" s="29">
        <f t="shared" si="28"/>
        <v>576</v>
      </c>
      <c r="X104" s="29">
        <f t="shared" si="28"/>
        <v>792</v>
      </c>
      <c r="Y104" s="29">
        <f t="shared" si="28"/>
        <v>36</v>
      </c>
      <c r="Z104" s="29">
        <f t="shared" si="28"/>
        <v>36</v>
      </c>
      <c r="AA104" s="29">
        <f t="shared" si="28"/>
        <v>36</v>
      </c>
      <c r="AB104" s="29">
        <f t="shared" si="28"/>
        <v>36</v>
      </c>
      <c r="AC104" s="29">
        <f t="shared" si="28"/>
        <v>36</v>
      </c>
      <c r="AD104" s="29">
        <f t="shared" si="28"/>
        <v>36</v>
      </c>
      <c r="AE104" s="29">
        <f t="shared" si="28"/>
        <v>36</v>
      </c>
      <c r="AF104" s="29">
        <f t="shared" si="28"/>
        <v>36</v>
      </c>
      <c r="AG104" s="29">
        <f t="shared" si="28"/>
        <v>36</v>
      </c>
      <c r="AH104" s="29">
        <f t="shared" si="28"/>
        <v>36</v>
      </c>
      <c r="AI104" s="29">
        <f t="shared" si="28"/>
        <v>36</v>
      </c>
      <c r="AJ104" s="29">
        <f aca="true" t="shared" si="29" ref="AJ104:BE104">SUM(AJ55,AJ67,AJ81)</f>
        <v>36</v>
      </c>
      <c r="AK104" s="29">
        <f t="shared" si="29"/>
        <v>36</v>
      </c>
      <c r="AL104" s="29">
        <f t="shared" si="29"/>
        <v>36</v>
      </c>
      <c r="AM104" s="29">
        <f t="shared" si="29"/>
        <v>36</v>
      </c>
      <c r="AN104" s="29">
        <f t="shared" si="29"/>
        <v>36</v>
      </c>
      <c r="AO104" s="29">
        <f t="shared" si="29"/>
        <v>36</v>
      </c>
      <c r="AP104" s="29">
        <f t="shared" si="29"/>
        <v>36</v>
      </c>
      <c r="AQ104" s="29">
        <f t="shared" si="29"/>
        <v>36</v>
      </c>
      <c r="AR104" s="29">
        <f t="shared" si="29"/>
        <v>36</v>
      </c>
      <c r="AS104" s="29">
        <f t="shared" si="29"/>
        <v>36</v>
      </c>
      <c r="AT104" s="29">
        <f t="shared" si="29"/>
        <v>36</v>
      </c>
      <c r="AU104" s="29">
        <f t="shared" si="29"/>
        <v>0</v>
      </c>
      <c r="AV104" s="29">
        <f t="shared" si="29"/>
        <v>0</v>
      </c>
      <c r="AW104" s="29">
        <f t="shared" si="29"/>
        <v>0</v>
      </c>
      <c r="AX104" s="29">
        <f t="shared" si="29"/>
        <v>0</v>
      </c>
      <c r="AY104" s="29">
        <f t="shared" si="29"/>
        <v>0</v>
      </c>
      <c r="AZ104" s="29">
        <f t="shared" si="29"/>
        <v>0</v>
      </c>
      <c r="BA104" s="29">
        <f t="shared" si="29"/>
        <v>0</v>
      </c>
      <c r="BB104" s="29">
        <f t="shared" si="29"/>
        <v>0</v>
      </c>
      <c r="BC104" s="29">
        <f t="shared" si="29"/>
        <v>0</v>
      </c>
      <c r="BD104" s="29">
        <f t="shared" si="29"/>
        <v>0</v>
      </c>
      <c r="BE104" s="29">
        <f t="shared" si="29"/>
        <v>0</v>
      </c>
      <c r="BF104" s="23"/>
      <c r="BG104" s="74"/>
      <c r="BH104" s="74"/>
    </row>
    <row r="105" spans="1:58" s="30" customFormat="1" ht="11.25" customHeight="1">
      <c r="A105" s="618" t="s">
        <v>198</v>
      </c>
      <c r="B105" s="618"/>
      <c r="C105" s="618"/>
      <c r="D105" s="29">
        <f aca="true" t="shared" si="30" ref="D105:AI105">SUM(D56,D68,D82)</f>
        <v>0</v>
      </c>
      <c r="E105" s="29">
        <f t="shared" si="30"/>
        <v>0</v>
      </c>
      <c r="F105" s="29">
        <f t="shared" si="30"/>
        <v>0</v>
      </c>
      <c r="G105" s="29">
        <f t="shared" si="30"/>
        <v>0</v>
      </c>
      <c r="H105" s="29">
        <f t="shared" si="30"/>
        <v>0</v>
      </c>
      <c r="I105" s="29">
        <f t="shared" si="30"/>
        <v>0</v>
      </c>
      <c r="J105" s="29">
        <f t="shared" si="30"/>
        <v>0</v>
      </c>
      <c r="K105" s="29">
        <f t="shared" si="30"/>
        <v>0</v>
      </c>
      <c r="L105" s="29">
        <f t="shared" si="30"/>
        <v>0</v>
      </c>
      <c r="M105" s="29">
        <f t="shared" si="30"/>
        <v>0</v>
      </c>
      <c r="N105" s="29">
        <f t="shared" si="30"/>
        <v>0</v>
      </c>
      <c r="O105" s="29">
        <f t="shared" si="30"/>
        <v>0</v>
      </c>
      <c r="P105" s="29">
        <f t="shared" si="30"/>
        <v>0</v>
      </c>
      <c r="Q105" s="29">
        <f t="shared" si="30"/>
        <v>0</v>
      </c>
      <c r="R105" s="29">
        <f t="shared" si="30"/>
        <v>0</v>
      </c>
      <c r="S105" s="29">
        <f t="shared" si="30"/>
        <v>0</v>
      </c>
      <c r="T105" s="29">
        <f t="shared" si="30"/>
        <v>0</v>
      </c>
      <c r="U105" s="29">
        <f t="shared" si="30"/>
        <v>0</v>
      </c>
      <c r="V105" s="29">
        <f t="shared" si="30"/>
        <v>0</v>
      </c>
      <c r="W105" s="29">
        <f t="shared" si="30"/>
        <v>0</v>
      </c>
      <c r="X105" s="29">
        <f t="shared" si="30"/>
        <v>0</v>
      </c>
      <c r="Y105" s="29">
        <f t="shared" si="30"/>
        <v>0</v>
      </c>
      <c r="Z105" s="29">
        <f t="shared" si="30"/>
        <v>0</v>
      </c>
      <c r="AA105" s="29">
        <f t="shared" si="30"/>
        <v>0</v>
      </c>
      <c r="AB105" s="29">
        <f t="shared" si="30"/>
        <v>0</v>
      </c>
      <c r="AC105" s="29">
        <f t="shared" si="30"/>
        <v>0</v>
      </c>
      <c r="AD105" s="29">
        <f t="shared" si="30"/>
        <v>0</v>
      </c>
      <c r="AE105" s="29">
        <f t="shared" si="30"/>
        <v>0</v>
      </c>
      <c r="AF105" s="29">
        <f t="shared" si="30"/>
        <v>0</v>
      </c>
      <c r="AG105" s="29">
        <f t="shared" si="30"/>
        <v>0</v>
      </c>
      <c r="AH105" s="29">
        <f t="shared" si="30"/>
        <v>0</v>
      </c>
      <c r="AI105" s="29">
        <f t="shared" si="30"/>
        <v>0</v>
      </c>
      <c r="AJ105" s="29">
        <f aca="true" t="shared" si="31" ref="AJ105:BE105">SUM(AJ56,AJ68,AJ82)</f>
        <v>0</v>
      </c>
      <c r="AK105" s="29">
        <f t="shared" si="31"/>
        <v>0</v>
      </c>
      <c r="AL105" s="29">
        <f t="shared" si="31"/>
        <v>0</v>
      </c>
      <c r="AM105" s="29">
        <f t="shared" si="31"/>
        <v>0</v>
      </c>
      <c r="AN105" s="29">
        <f t="shared" si="31"/>
        <v>0</v>
      </c>
      <c r="AO105" s="29">
        <f t="shared" si="31"/>
        <v>0</v>
      </c>
      <c r="AP105" s="29">
        <f t="shared" si="31"/>
        <v>0</v>
      </c>
      <c r="AQ105" s="29">
        <f t="shared" si="31"/>
        <v>0</v>
      </c>
      <c r="AR105" s="29">
        <f t="shared" si="31"/>
        <v>0</v>
      </c>
      <c r="AS105" s="29">
        <f t="shared" si="31"/>
        <v>0</v>
      </c>
      <c r="AT105" s="29">
        <f t="shared" si="31"/>
        <v>0</v>
      </c>
      <c r="AU105" s="29">
        <f t="shared" si="31"/>
        <v>0</v>
      </c>
      <c r="AV105" s="29">
        <f t="shared" si="31"/>
        <v>0</v>
      </c>
      <c r="AW105" s="29">
        <f t="shared" si="31"/>
        <v>0</v>
      </c>
      <c r="AX105" s="29">
        <f t="shared" si="31"/>
        <v>0</v>
      </c>
      <c r="AY105" s="29">
        <f t="shared" si="31"/>
        <v>0</v>
      </c>
      <c r="AZ105" s="29">
        <f t="shared" si="31"/>
        <v>0</v>
      </c>
      <c r="BA105" s="29">
        <f t="shared" si="31"/>
        <v>0</v>
      </c>
      <c r="BB105" s="29">
        <f t="shared" si="31"/>
        <v>0</v>
      </c>
      <c r="BC105" s="29">
        <f t="shared" si="31"/>
        <v>0</v>
      </c>
      <c r="BD105" s="29">
        <f t="shared" si="31"/>
        <v>0</v>
      </c>
      <c r="BE105" s="29">
        <f t="shared" si="31"/>
        <v>0</v>
      </c>
      <c r="BF105" s="23"/>
    </row>
    <row r="106" spans="1:58" s="30" customFormat="1" ht="11.25" customHeight="1">
      <c r="A106" s="612" t="s">
        <v>199</v>
      </c>
      <c r="B106" s="612"/>
      <c r="C106" s="612"/>
      <c r="D106" s="29">
        <f aca="true" t="shared" si="32" ref="D106:AI106">D104+D105</f>
        <v>36</v>
      </c>
      <c r="E106" s="29">
        <f t="shared" si="32"/>
        <v>36</v>
      </c>
      <c r="F106" s="29">
        <f t="shared" si="32"/>
        <v>36</v>
      </c>
      <c r="G106" s="29">
        <f t="shared" si="32"/>
        <v>36</v>
      </c>
      <c r="H106" s="29">
        <f t="shared" si="32"/>
        <v>36</v>
      </c>
      <c r="I106" s="29">
        <f t="shared" si="32"/>
        <v>36</v>
      </c>
      <c r="J106" s="29">
        <f t="shared" si="32"/>
        <v>36</v>
      </c>
      <c r="K106" s="29">
        <f t="shared" si="32"/>
        <v>36</v>
      </c>
      <c r="L106" s="29">
        <f t="shared" si="32"/>
        <v>36</v>
      </c>
      <c r="M106" s="29">
        <f t="shared" si="32"/>
        <v>36</v>
      </c>
      <c r="N106" s="29">
        <f t="shared" si="32"/>
        <v>36</v>
      </c>
      <c r="O106" s="29">
        <f t="shared" si="32"/>
        <v>36</v>
      </c>
      <c r="P106" s="29">
        <f t="shared" si="32"/>
        <v>36</v>
      </c>
      <c r="Q106" s="29">
        <f t="shared" si="32"/>
        <v>36</v>
      </c>
      <c r="R106" s="29">
        <f t="shared" si="32"/>
        <v>36</v>
      </c>
      <c r="S106" s="29">
        <f t="shared" si="32"/>
        <v>36</v>
      </c>
      <c r="T106" s="29">
        <f t="shared" si="32"/>
        <v>0</v>
      </c>
      <c r="U106" s="29">
        <f t="shared" si="32"/>
        <v>0</v>
      </c>
      <c r="V106" s="29">
        <f t="shared" si="32"/>
        <v>0</v>
      </c>
      <c r="W106" s="29">
        <f t="shared" si="32"/>
        <v>576</v>
      </c>
      <c r="X106" s="29">
        <f t="shared" si="32"/>
        <v>792</v>
      </c>
      <c r="Y106" s="29">
        <f t="shared" si="32"/>
        <v>36</v>
      </c>
      <c r="Z106" s="29">
        <f t="shared" si="32"/>
        <v>36</v>
      </c>
      <c r="AA106" s="29">
        <f t="shared" si="32"/>
        <v>36</v>
      </c>
      <c r="AB106" s="29">
        <f t="shared" si="32"/>
        <v>36</v>
      </c>
      <c r="AC106" s="29">
        <f t="shared" si="32"/>
        <v>36</v>
      </c>
      <c r="AD106" s="29">
        <f t="shared" si="32"/>
        <v>36</v>
      </c>
      <c r="AE106" s="29">
        <f t="shared" si="32"/>
        <v>36</v>
      </c>
      <c r="AF106" s="29">
        <f t="shared" si="32"/>
        <v>36</v>
      </c>
      <c r="AG106" s="29">
        <f t="shared" si="32"/>
        <v>36</v>
      </c>
      <c r="AH106" s="29">
        <f t="shared" si="32"/>
        <v>36</v>
      </c>
      <c r="AI106" s="29">
        <f t="shared" si="32"/>
        <v>36</v>
      </c>
      <c r="AJ106" s="29">
        <f aca="true" t="shared" si="33" ref="AJ106:BE106">AJ104+AJ105</f>
        <v>36</v>
      </c>
      <c r="AK106" s="29">
        <f t="shared" si="33"/>
        <v>36</v>
      </c>
      <c r="AL106" s="29">
        <f t="shared" si="33"/>
        <v>36</v>
      </c>
      <c r="AM106" s="29">
        <f t="shared" si="33"/>
        <v>36</v>
      </c>
      <c r="AN106" s="29">
        <f t="shared" si="33"/>
        <v>36</v>
      </c>
      <c r="AO106" s="29">
        <f t="shared" si="33"/>
        <v>36</v>
      </c>
      <c r="AP106" s="29">
        <f t="shared" si="33"/>
        <v>36</v>
      </c>
      <c r="AQ106" s="29">
        <f t="shared" si="33"/>
        <v>36</v>
      </c>
      <c r="AR106" s="29">
        <f t="shared" si="33"/>
        <v>36</v>
      </c>
      <c r="AS106" s="29">
        <f t="shared" si="33"/>
        <v>36</v>
      </c>
      <c r="AT106" s="29">
        <f t="shared" si="33"/>
        <v>36</v>
      </c>
      <c r="AU106" s="29">
        <f t="shared" si="33"/>
        <v>0</v>
      </c>
      <c r="AV106" s="29">
        <f t="shared" si="33"/>
        <v>0</v>
      </c>
      <c r="AW106" s="29">
        <f t="shared" si="33"/>
        <v>0</v>
      </c>
      <c r="AX106" s="29">
        <f t="shared" si="33"/>
        <v>0</v>
      </c>
      <c r="AY106" s="29">
        <f t="shared" si="33"/>
        <v>0</v>
      </c>
      <c r="AZ106" s="29">
        <f t="shared" si="33"/>
        <v>0</v>
      </c>
      <c r="BA106" s="29">
        <f t="shared" si="33"/>
        <v>0</v>
      </c>
      <c r="BB106" s="29">
        <f t="shared" si="33"/>
        <v>0</v>
      </c>
      <c r="BC106" s="29">
        <f t="shared" si="33"/>
        <v>0</v>
      </c>
      <c r="BD106" s="29">
        <f t="shared" si="33"/>
        <v>0</v>
      </c>
      <c r="BE106" s="29">
        <f t="shared" si="33"/>
        <v>0</v>
      </c>
      <c r="BF106" s="23"/>
    </row>
    <row r="107" spans="2:53" ht="12.75" customHeight="1">
      <c r="B107" s="21" t="s">
        <v>202</v>
      </c>
      <c r="C107" s="33" t="s">
        <v>369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2"/>
      <c r="X107" s="4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</row>
    <row r="108" spans="3:53" ht="12.75" customHeight="1">
      <c r="C108" s="3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2"/>
      <c r="X108" s="4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</row>
    <row r="109" spans="1:57" ht="12.75" customHeight="1">
      <c r="A109" s="617" t="s">
        <v>171</v>
      </c>
      <c r="B109" s="613" t="s">
        <v>89</v>
      </c>
      <c r="C109" s="616" t="s">
        <v>172</v>
      </c>
      <c r="D109" s="623" t="s">
        <v>173</v>
      </c>
      <c r="E109" s="623"/>
      <c r="F109" s="623"/>
      <c r="G109" s="623"/>
      <c r="H109" s="622" t="s">
        <v>174</v>
      </c>
      <c r="I109" s="623" t="s">
        <v>175</v>
      </c>
      <c r="J109" s="623"/>
      <c r="K109" s="623"/>
      <c r="L109" s="622" t="s">
        <v>176</v>
      </c>
      <c r="M109" s="623" t="s">
        <v>177</v>
      </c>
      <c r="N109" s="623"/>
      <c r="O109" s="623"/>
      <c r="P109" s="623"/>
      <c r="Q109" s="623" t="s">
        <v>178</v>
      </c>
      <c r="R109" s="623"/>
      <c r="S109" s="623"/>
      <c r="T109" s="623"/>
      <c r="U109" s="622" t="s">
        <v>179</v>
      </c>
      <c r="V109" s="623" t="s">
        <v>180</v>
      </c>
      <c r="W109" s="623"/>
      <c r="X109" s="623"/>
      <c r="Y109" s="623"/>
      <c r="Z109" s="623"/>
      <c r="AA109" s="622" t="s">
        <v>181</v>
      </c>
      <c r="AB109" s="623" t="s">
        <v>182</v>
      </c>
      <c r="AC109" s="623"/>
      <c r="AD109" s="623"/>
      <c r="AE109" s="622" t="s">
        <v>183</v>
      </c>
      <c r="AF109" s="623" t="s">
        <v>184</v>
      </c>
      <c r="AG109" s="623"/>
      <c r="AH109" s="623"/>
      <c r="AI109" s="623"/>
      <c r="AJ109" s="622" t="s">
        <v>185</v>
      </c>
      <c r="AK109" s="623" t="s">
        <v>186</v>
      </c>
      <c r="AL109" s="623"/>
      <c r="AM109" s="623"/>
      <c r="AN109" s="622" t="s">
        <v>187</v>
      </c>
      <c r="AO109" s="623" t="s">
        <v>188</v>
      </c>
      <c r="AP109" s="623"/>
      <c r="AQ109" s="623"/>
      <c r="AR109" s="623"/>
      <c r="AS109" s="623" t="s">
        <v>189</v>
      </c>
      <c r="AT109" s="623"/>
      <c r="AU109" s="623"/>
      <c r="AV109" s="623"/>
      <c r="AW109" s="622" t="s">
        <v>190</v>
      </c>
      <c r="AX109" s="623" t="s">
        <v>191</v>
      </c>
      <c r="AY109" s="623"/>
      <c r="AZ109" s="623"/>
      <c r="BA109" s="622" t="s">
        <v>192</v>
      </c>
      <c r="BB109" s="623" t="s">
        <v>193</v>
      </c>
      <c r="BC109" s="623"/>
      <c r="BD109" s="623"/>
      <c r="BE109" s="623"/>
    </row>
    <row r="110" spans="1:57" ht="12.75" customHeight="1">
      <c r="A110" s="617"/>
      <c r="B110" s="613"/>
      <c r="C110" s="616"/>
      <c r="D110" s="25">
        <v>1</v>
      </c>
      <c r="E110" s="25">
        <v>8</v>
      </c>
      <c r="F110" s="25">
        <v>15</v>
      </c>
      <c r="G110" s="25">
        <v>22</v>
      </c>
      <c r="H110" s="622"/>
      <c r="I110" s="25">
        <v>6</v>
      </c>
      <c r="J110" s="25">
        <v>13</v>
      </c>
      <c r="K110" s="25">
        <v>20</v>
      </c>
      <c r="L110" s="622"/>
      <c r="M110" s="25">
        <v>3</v>
      </c>
      <c r="N110" s="25">
        <v>10</v>
      </c>
      <c r="O110" s="25">
        <v>17</v>
      </c>
      <c r="P110" s="25">
        <v>24</v>
      </c>
      <c r="Q110" s="25">
        <v>1</v>
      </c>
      <c r="R110" s="25">
        <v>8</v>
      </c>
      <c r="S110" s="25">
        <v>15</v>
      </c>
      <c r="T110" s="25">
        <v>22</v>
      </c>
      <c r="U110" s="622"/>
      <c r="V110" s="48">
        <v>5</v>
      </c>
      <c r="W110" s="49"/>
      <c r="X110" s="49"/>
      <c r="Y110" s="25">
        <v>12</v>
      </c>
      <c r="Z110" s="25">
        <v>19</v>
      </c>
      <c r="AA110" s="622"/>
      <c r="AB110" s="25">
        <v>2</v>
      </c>
      <c r="AC110" s="25">
        <v>9</v>
      </c>
      <c r="AD110" s="25">
        <v>16</v>
      </c>
      <c r="AE110" s="622"/>
      <c r="AF110" s="25">
        <v>2</v>
      </c>
      <c r="AG110" s="25">
        <v>9</v>
      </c>
      <c r="AH110" s="25">
        <v>16</v>
      </c>
      <c r="AI110" s="25">
        <v>23</v>
      </c>
      <c r="AJ110" s="622"/>
      <c r="AK110" s="26">
        <v>6</v>
      </c>
      <c r="AL110" s="26">
        <v>13</v>
      </c>
      <c r="AM110" s="26">
        <v>20</v>
      </c>
      <c r="AN110" s="622"/>
      <c r="AO110" s="26">
        <v>4</v>
      </c>
      <c r="AP110" s="26">
        <v>11</v>
      </c>
      <c r="AQ110" s="26">
        <v>18</v>
      </c>
      <c r="AR110" s="26">
        <v>25</v>
      </c>
      <c r="AS110" s="26">
        <v>1</v>
      </c>
      <c r="AT110" s="26">
        <v>8</v>
      </c>
      <c r="AU110" s="26">
        <v>15</v>
      </c>
      <c r="AV110" s="26">
        <v>22</v>
      </c>
      <c r="AW110" s="622"/>
      <c r="AX110" s="26">
        <v>6</v>
      </c>
      <c r="AY110" s="26">
        <v>13</v>
      </c>
      <c r="AZ110" s="26">
        <v>20</v>
      </c>
      <c r="BA110" s="622"/>
      <c r="BB110" s="26">
        <v>3</v>
      </c>
      <c r="BC110" s="26">
        <v>10</v>
      </c>
      <c r="BD110" s="26">
        <v>17</v>
      </c>
      <c r="BE110" s="26">
        <v>24</v>
      </c>
    </row>
    <row r="111" spans="1:57" ht="12.75" customHeight="1">
      <c r="A111" s="617"/>
      <c r="B111" s="613"/>
      <c r="C111" s="616"/>
      <c r="D111" s="25">
        <v>7</v>
      </c>
      <c r="E111" s="25">
        <v>14</v>
      </c>
      <c r="F111" s="25">
        <v>21</v>
      </c>
      <c r="G111" s="25">
        <v>28</v>
      </c>
      <c r="H111" s="622"/>
      <c r="I111" s="25">
        <v>12</v>
      </c>
      <c r="J111" s="25">
        <v>19</v>
      </c>
      <c r="K111" s="25">
        <v>26</v>
      </c>
      <c r="L111" s="622"/>
      <c r="M111" s="25">
        <v>9</v>
      </c>
      <c r="N111" s="25">
        <v>16</v>
      </c>
      <c r="O111" s="25">
        <v>23</v>
      </c>
      <c r="P111" s="25">
        <v>30</v>
      </c>
      <c r="Q111" s="25">
        <v>7</v>
      </c>
      <c r="R111" s="25">
        <v>14</v>
      </c>
      <c r="S111" s="25">
        <v>21</v>
      </c>
      <c r="T111" s="25">
        <v>28</v>
      </c>
      <c r="U111" s="622"/>
      <c r="V111" s="48">
        <v>11</v>
      </c>
      <c r="W111" s="49"/>
      <c r="X111" s="49"/>
      <c r="Y111" s="25">
        <v>18</v>
      </c>
      <c r="Z111" s="25">
        <v>25</v>
      </c>
      <c r="AA111" s="622"/>
      <c r="AB111" s="25">
        <v>8</v>
      </c>
      <c r="AC111" s="25">
        <v>15</v>
      </c>
      <c r="AD111" s="25">
        <v>22</v>
      </c>
      <c r="AE111" s="622"/>
      <c r="AF111" s="25">
        <v>8</v>
      </c>
      <c r="AG111" s="25">
        <v>15</v>
      </c>
      <c r="AH111" s="25">
        <v>22</v>
      </c>
      <c r="AI111" s="25">
        <v>29</v>
      </c>
      <c r="AJ111" s="622"/>
      <c r="AK111" s="26">
        <v>12</v>
      </c>
      <c r="AL111" s="26">
        <v>19</v>
      </c>
      <c r="AM111" s="26">
        <v>26</v>
      </c>
      <c r="AN111" s="622"/>
      <c r="AO111" s="26">
        <v>10</v>
      </c>
      <c r="AP111" s="26">
        <v>17</v>
      </c>
      <c r="AQ111" s="26">
        <v>24</v>
      </c>
      <c r="AR111" s="26">
        <v>31</v>
      </c>
      <c r="AS111" s="26">
        <v>7</v>
      </c>
      <c r="AT111" s="26">
        <v>14</v>
      </c>
      <c r="AU111" s="26">
        <v>21</v>
      </c>
      <c r="AV111" s="26">
        <v>28</v>
      </c>
      <c r="AW111" s="622"/>
      <c r="AX111" s="26">
        <v>12</v>
      </c>
      <c r="AY111" s="26">
        <v>19</v>
      </c>
      <c r="AZ111" s="26">
        <v>26</v>
      </c>
      <c r="BA111" s="622"/>
      <c r="BB111" s="26">
        <v>9</v>
      </c>
      <c r="BC111" s="26">
        <v>16</v>
      </c>
      <c r="BD111" s="26">
        <v>23</v>
      </c>
      <c r="BE111" s="26">
        <v>31</v>
      </c>
    </row>
    <row r="112" spans="1:57" ht="12.75" customHeight="1">
      <c r="A112" s="617"/>
      <c r="B112" s="613"/>
      <c r="C112" s="616"/>
      <c r="D112" s="27">
        <v>35</v>
      </c>
      <c r="E112" s="27">
        <v>36</v>
      </c>
      <c r="F112" s="27">
        <v>37</v>
      </c>
      <c r="G112" s="27">
        <v>38</v>
      </c>
      <c r="H112" s="27">
        <v>39</v>
      </c>
      <c r="I112" s="27">
        <v>40</v>
      </c>
      <c r="J112" s="27">
        <v>41</v>
      </c>
      <c r="K112" s="24">
        <v>42</v>
      </c>
      <c r="L112" s="24">
        <v>43</v>
      </c>
      <c r="M112" s="24">
        <v>44</v>
      </c>
      <c r="N112" s="24">
        <v>45</v>
      </c>
      <c r="O112" s="24">
        <v>46</v>
      </c>
      <c r="P112" s="24">
        <v>47</v>
      </c>
      <c r="Q112" s="24">
        <v>48</v>
      </c>
      <c r="R112" s="24">
        <v>49</v>
      </c>
      <c r="S112" s="24">
        <v>50</v>
      </c>
      <c r="T112" s="24">
        <v>51</v>
      </c>
      <c r="U112" s="50">
        <v>52</v>
      </c>
      <c r="V112" s="50">
        <v>1</v>
      </c>
      <c r="W112" s="49"/>
      <c r="X112" s="49"/>
      <c r="Y112" s="24">
        <v>2</v>
      </c>
      <c r="Z112" s="24">
        <v>3</v>
      </c>
      <c r="AA112" s="24">
        <v>4</v>
      </c>
      <c r="AB112" s="24">
        <v>5</v>
      </c>
      <c r="AC112" s="24">
        <v>6</v>
      </c>
      <c r="AD112" s="24">
        <v>7</v>
      </c>
      <c r="AE112" s="24">
        <v>8</v>
      </c>
      <c r="AF112" s="24">
        <v>9</v>
      </c>
      <c r="AG112" s="24">
        <v>10</v>
      </c>
      <c r="AH112" s="24">
        <v>11</v>
      </c>
      <c r="AI112" s="27">
        <v>12</v>
      </c>
      <c r="AJ112" s="27">
        <v>13</v>
      </c>
      <c r="AK112" s="27">
        <v>14</v>
      </c>
      <c r="AL112" s="27">
        <v>15</v>
      </c>
      <c r="AM112" s="24">
        <v>16</v>
      </c>
      <c r="AN112" s="27">
        <v>17</v>
      </c>
      <c r="AO112" s="27">
        <v>18</v>
      </c>
      <c r="AP112" s="27">
        <v>19</v>
      </c>
      <c r="AQ112" s="27">
        <v>20</v>
      </c>
      <c r="AR112" s="27">
        <v>21</v>
      </c>
      <c r="AS112" s="27">
        <v>22</v>
      </c>
      <c r="AT112" s="27">
        <v>23</v>
      </c>
      <c r="AU112" s="27">
        <v>24</v>
      </c>
      <c r="AV112" s="27">
        <v>25</v>
      </c>
      <c r="AW112" s="27">
        <v>26</v>
      </c>
      <c r="AX112" s="27">
        <v>27</v>
      </c>
      <c r="AY112" s="27">
        <v>28</v>
      </c>
      <c r="AZ112" s="27">
        <v>29</v>
      </c>
      <c r="BA112" s="27">
        <v>30</v>
      </c>
      <c r="BB112" s="27">
        <v>31</v>
      </c>
      <c r="BC112" s="27">
        <v>32</v>
      </c>
      <c r="BD112" s="27">
        <v>33</v>
      </c>
      <c r="BE112" s="27">
        <v>34</v>
      </c>
    </row>
    <row r="113" spans="1:57" ht="12.75" customHeight="1">
      <c r="A113" s="617"/>
      <c r="B113" s="613"/>
      <c r="C113" s="616"/>
      <c r="D113" s="623" t="s">
        <v>194</v>
      </c>
      <c r="E113" s="623"/>
      <c r="F113" s="623"/>
      <c r="G113" s="623"/>
      <c r="H113" s="623"/>
      <c r="I113" s="623"/>
      <c r="J113" s="623"/>
      <c r="K113" s="623"/>
      <c r="L113" s="623"/>
      <c r="M113" s="623"/>
      <c r="N113" s="623"/>
      <c r="O113" s="623"/>
      <c r="P113" s="623"/>
      <c r="Q113" s="623"/>
      <c r="R113" s="623"/>
      <c r="S113" s="623"/>
      <c r="T113" s="623"/>
      <c r="U113" s="623"/>
      <c r="V113" s="623"/>
      <c r="W113" s="623"/>
      <c r="X113" s="623"/>
      <c r="Y113" s="623"/>
      <c r="Z113" s="623"/>
      <c r="AA113" s="623"/>
      <c r="AB113" s="623"/>
      <c r="AC113" s="623"/>
      <c r="AD113" s="623"/>
      <c r="AE113" s="623"/>
      <c r="AF113" s="623"/>
      <c r="AG113" s="623"/>
      <c r="AH113" s="623"/>
      <c r="AI113" s="623"/>
      <c r="AJ113" s="623"/>
      <c r="AK113" s="623"/>
      <c r="AL113" s="623"/>
      <c r="AM113" s="623"/>
      <c r="AN113" s="623"/>
      <c r="AO113" s="623"/>
      <c r="AP113" s="623"/>
      <c r="AQ113" s="623"/>
      <c r="AR113" s="623"/>
      <c r="AS113" s="623"/>
      <c r="AT113" s="623"/>
      <c r="AU113" s="623"/>
      <c r="AV113" s="623"/>
      <c r="AW113" s="623"/>
      <c r="AX113" s="623"/>
      <c r="AY113" s="623"/>
      <c r="AZ113" s="623"/>
      <c r="BA113" s="623"/>
      <c r="BB113" s="623"/>
      <c r="BC113" s="623"/>
      <c r="BD113" s="623"/>
      <c r="BE113" s="623"/>
    </row>
    <row r="114" spans="1:57" ht="12.75" customHeight="1" thickBot="1">
      <c r="A114" s="617"/>
      <c r="B114" s="613"/>
      <c r="C114" s="616"/>
      <c r="D114" s="27">
        <v>1</v>
      </c>
      <c r="E114" s="27">
        <v>2</v>
      </c>
      <c r="F114" s="27">
        <v>3</v>
      </c>
      <c r="G114" s="27">
        <v>4</v>
      </c>
      <c r="H114" s="27">
        <v>5</v>
      </c>
      <c r="I114" s="27">
        <v>6</v>
      </c>
      <c r="J114" s="27">
        <v>7</v>
      </c>
      <c r="K114" s="24">
        <v>8</v>
      </c>
      <c r="L114" s="24">
        <v>9</v>
      </c>
      <c r="M114" s="24">
        <v>10</v>
      </c>
      <c r="N114" s="24">
        <v>11</v>
      </c>
      <c r="O114" s="24">
        <v>12</v>
      </c>
      <c r="P114" s="24">
        <v>13</v>
      </c>
      <c r="Q114" s="24">
        <v>14</v>
      </c>
      <c r="R114" s="24">
        <v>15</v>
      </c>
      <c r="S114" s="24">
        <v>16</v>
      </c>
      <c r="T114" s="24">
        <v>17</v>
      </c>
      <c r="U114" s="24">
        <v>18</v>
      </c>
      <c r="V114" s="24">
        <v>19</v>
      </c>
      <c r="W114" s="50">
        <v>18</v>
      </c>
      <c r="X114" s="50">
        <v>19</v>
      </c>
      <c r="Y114" s="24">
        <v>20</v>
      </c>
      <c r="Z114" s="24">
        <v>21</v>
      </c>
      <c r="AA114" s="24">
        <v>22</v>
      </c>
      <c r="AB114" s="24">
        <v>23</v>
      </c>
      <c r="AC114" s="24">
        <v>24</v>
      </c>
      <c r="AD114" s="24">
        <v>25</v>
      </c>
      <c r="AE114" s="24">
        <v>26</v>
      </c>
      <c r="AF114" s="24">
        <v>27</v>
      </c>
      <c r="AG114" s="24">
        <v>28</v>
      </c>
      <c r="AH114" s="24">
        <v>29</v>
      </c>
      <c r="AI114" s="27">
        <v>30</v>
      </c>
      <c r="AJ114" s="27">
        <v>31</v>
      </c>
      <c r="AK114" s="27">
        <v>32</v>
      </c>
      <c r="AL114" s="27">
        <v>33</v>
      </c>
      <c r="AM114" s="24">
        <v>34</v>
      </c>
      <c r="AN114" s="27">
        <v>35</v>
      </c>
      <c r="AO114" s="27">
        <v>36</v>
      </c>
      <c r="AP114" s="27">
        <v>37</v>
      </c>
      <c r="AQ114" s="27">
        <v>38</v>
      </c>
      <c r="AR114" s="27">
        <v>39</v>
      </c>
      <c r="AS114" s="27">
        <v>40</v>
      </c>
      <c r="AT114" s="27">
        <v>41</v>
      </c>
      <c r="AU114" s="27">
        <v>42</v>
      </c>
      <c r="AV114" s="27">
        <v>43</v>
      </c>
      <c r="AW114" s="27">
        <v>44</v>
      </c>
      <c r="AX114" s="27">
        <v>45</v>
      </c>
      <c r="AY114" s="27">
        <v>46</v>
      </c>
      <c r="AZ114" s="27">
        <v>47</v>
      </c>
      <c r="BA114" s="27">
        <v>48</v>
      </c>
      <c r="BB114" s="27">
        <v>49</v>
      </c>
      <c r="BC114" s="27">
        <v>50</v>
      </c>
      <c r="BD114" s="27">
        <v>51</v>
      </c>
      <c r="BE114" s="27">
        <v>52</v>
      </c>
    </row>
    <row r="115" spans="1:60" s="30" customFormat="1" ht="12.75" customHeight="1" thickBot="1">
      <c r="A115" s="610" t="s">
        <v>15</v>
      </c>
      <c r="B115" s="611" t="s">
        <v>12</v>
      </c>
      <c r="C115" s="194" t="s">
        <v>195</v>
      </c>
      <c r="D115" s="29">
        <f>D117+D119</f>
        <v>4</v>
      </c>
      <c r="E115" s="29">
        <f aca="true" t="shared" si="34" ref="E115:BE115">E117+E119</f>
        <v>4</v>
      </c>
      <c r="F115" s="29">
        <f t="shared" si="34"/>
        <v>4</v>
      </c>
      <c r="G115" s="29">
        <f t="shared" si="34"/>
        <v>4</v>
      </c>
      <c r="H115" s="29">
        <f t="shared" si="34"/>
        <v>4</v>
      </c>
      <c r="I115" s="29">
        <f t="shared" si="34"/>
        <v>4</v>
      </c>
      <c r="J115" s="29">
        <f t="shared" si="34"/>
        <v>4</v>
      </c>
      <c r="K115" s="29">
        <f t="shared" si="34"/>
        <v>4</v>
      </c>
      <c r="L115" s="29">
        <f t="shared" si="34"/>
        <v>4</v>
      </c>
      <c r="M115" s="29">
        <f t="shared" si="34"/>
        <v>4</v>
      </c>
      <c r="N115" s="29">
        <f t="shared" si="34"/>
        <v>4</v>
      </c>
      <c r="O115" s="29">
        <f t="shared" si="34"/>
        <v>0</v>
      </c>
      <c r="P115" s="29">
        <f t="shared" si="34"/>
        <v>0</v>
      </c>
      <c r="Q115" s="29">
        <f t="shared" si="34"/>
        <v>0</v>
      </c>
      <c r="R115" s="29">
        <f t="shared" si="34"/>
        <v>0</v>
      </c>
      <c r="S115" s="29">
        <f t="shared" si="34"/>
        <v>0</v>
      </c>
      <c r="T115" s="29">
        <f t="shared" si="34"/>
        <v>0</v>
      </c>
      <c r="U115" s="29">
        <f t="shared" si="34"/>
        <v>0</v>
      </c>
      <c r="V115" s="29">
        <f t="shared" si="34"/>
        <v>0</v>
      </c>
      <c r="W115" s="29">
        <f t="shared" si="34"/>
        <v>44</v>
      </c>
      <c r="X115" s="29">
        <f t="shared" si="34"/>
        <v>20</v>
      </c>
      <c r="Y115" s="29">
        <f t="shared" si="34"/>
        <v>3</v>
      </c>
      <c r="Z115" s="29">
        <f t="shared" si="34"/>
        <v>3</v>
      </c>
      <c r="AA115" s="29">
        <f t="shared" si="34"/>
        <v>3</v>
      </c>
      <c r="AB115" s="29">
        <f t="shared" si="34"/>
        <v>3</v>
      </c>
      <c r="AC115" s="29">
        <f t="shared" si="34"/>
        <v>4</v>
      </c>
      <c r="AD115" s="29">
        <f t="shared" si="34"/>
        <v>4</v>
      </c>
      <c r="AE115" s="29">
        <f t="shared" si="34"/>
        <v>0</v>
      </c>
      <c r="AF115" s="29">
        <f t="shared" si="34"/>
        <v>0</v>
      </c>
      <c r="AG115" s="29">
        <f t="shared" si="34"/>
        <v>0</v>
      </c>
      <c r="AH115" s="29">
        <f t="shared" si="34"/>
        <v>0</v>
      </c>
      <c r="AI115" s="29">
        <f t="shared" si="34"/>
        <v>0</v>
      </c>
      <c r="AJ115" s="29">
        <f t="shared" si="34"/>
        <v>0</v>
      </c>
      <c r="AK115" s="29">
        <f t="shared" si="34"/>
        <v>0</v>
      </c>
      <c r="AL115" s="29">
        <f t="shared" si="34"/>
        <v>0</v>
      </c>
      <c r="AM115" s="29">
        <f t="shared" si="34"/>
        <v>0</v>
      </c>
      <c r="AN115" s="29">
        <f t="shared" si="34"/>
        <v>0</v>
      </c>
      <c r="AO115" s="29">
        <f t="shared" si="34"/>
        <v>0</v>
      </c>
      <c r="AP115" s="29">
        <f t="shared" si="34"/>
        <v>0</v>
      </c>
      <c r="AQ115" s="29">
        <f t="shared" si="34"/>
        <v>0</v>
      </c>
      <c r="AR115" s="29">
        <f t="shared" si="34"/>
        <v>0</v>
      </c>
      <c r="AS115" s="29">
        <f t="shared" si="34"/>
        <v>0</v>
      </c>
      <c r="AT115" s="29">
        <f t="shared" si="34"/>
        <v>0</v>
      </c>
      <c r="AU115" s="29">
        <f t="shared" si="34"/>
        <v>0</v>
      </c>
      <c r="AV115" s="29">
        <f t="shared" si="34"/>
        <v>0</v>
      </c>
      <c r="AW115" s="29">
        <f t="shared" si="34"/>
        <v>0</v>
      </c>
      <c r="AX115" s="29">
        <f t="shared" si="34"/>
        <v>0</v>
      </c>
      <c r="AY115" s="29">
        <f t="shared" si="34"/>
        <v>0</v>
      </c>
      <c r="AZ115" s="29">
        <f t="shared" si="34"/>
        <v>0</v>
      </c>
      <c r="BA115" s="29">
        <f t="shared" si="34"/>
        <v>0</v>
      </c>
      <c r="BB115" s="29">
        <f t="shared" si="34"/>
        <v>0</v>
      </c>
      <c r="BC115" s="29">
        <f t="shared" si="34"/>
        <v>0</v>
      </c>
      <c r="BD115" s="29">
        <f t="shared" si="34"/>
        <v>0</v>
      </c>
      <c r="BE115" s="29">
        <f t="shared" si="34"/>
        <v>0</v>
      </c>
      <c r="BF115" s="23"/>
      <c r="BG115" s="189">
        <v>44</v>
      </c>
      <c r="BH115" s="189">
        <v>20</v>
      </c>
    </row>
    <row r="116" spans="1:61" s="30" customFormat="1" ht="12.75" customHeight="1" thickBot="1">
      <c r="A116" s="610"/>
      <c r="B116" s="611"/>
      <c r="C116" s="194" t="s">
        <v>196</v>
      </c>
      <c r="D116" s="29">
        <f>D118+D120</f>
        <v>0</v>
      </c>
      <c r="E116" s="29">
        <f aca="true" t="shared" si="35" ref="E116:BE116">E118+E120</f>
        <v>0</v>
      </c>
      <c r="F116" s="29">
        <f t="shared" si="35"/>
        <v>0</v>
      </c>
      <c r="G116" s="29">
        <f t="shared" si="35"/>
        <v>0</v>
      </c>
      <c r="H116" s="29">
        <f t="shared" si="35"/>
        <v>0</v>
      </c>
      <c r="I116" s="29">
        <f t="shared" si="35"/>
        <v>0</v>
      </c>
      <c r="J116" s="29">
        <f t="shared" si="35"/>
        <v>0</v>
      </c>
      <c r="K116" s="29">
        <f t="shared" si="35"/>
        <v>0</v>
      </c>
      <c r="L116" s="29">
        <f t="shared" si="35"/>
        <v>0</v>
      </c>
      <c r="M116" s="29">
        <f t="shared" si="35"/>
        <v>0</v>
      </c>
      <c r="N116" s="29">
        <f t="shared" si="35"/>
        <v>0</v>
      </c>
      <c r="O116" s="29">
        <f t="shared" si="35"/>
        <v>0</v>
      </c>
      <c r="P116" s="29">
        <f t="shared" si="35"/>
        <v>0</v>
      </c>
      <c r="Q116" s="29">
        <f t="shared" si="35"/>
        <v>0</v>
      </c>
      <c r="R116" s="29">
        <f t="shared" si="35"/>
        <v>0</v>
      </c>
      <c r="S116" s="29">
        <f t="shared" si="35"/>
        <v>0</v>
      </c>
      <c r="T116" s="29">
        <f t="shared" si="35"/>
        <v>0</v>
      </c>
      <c r="U116" s="29">
        <f t="shared" si="35"/>
        <v>0</v>
      </c>
      <c r="V116" s="29">
        <f t="shared" si="35"/>
        <v>0</v>
      </c>
      <c r="W116" s="29">
        <f t="shared" si="35"/>
        <v>0</v>
      </c>
      <c r="X116" s="29">
        <f t="shared" si="35"/>
        <v>0</v>
      </c>
      <c r="Y116" s="29">
        <f t="shared" si="35"/>
        <v>0</v>
      </c>
      <c r="Z116" s="29">
        <f t="shared" si="35"/>
        <v>0</v>
      </c>
      <c r="AA116" s="29">
        <f t="shared" si="35"/>
        <v>0</v>
      </c>
      <c r="AB116" s="29">
        <f t="shared" si="35"/>
        <v>0</v>
      </c>
      <c r="AC116" s="29">
        <f t="shared" si="35"/>
        <v>0</v>
      </c>
      <c r="AD116" s="29">
        <f t="shared" si="35"/>
        <v>0</v>
      </c>
      <c r="AE116" s="29">
        <f t="shared" si="35"/>
        <v>0</v>
      </c>
      <c r="AF116" s="29">
        <f t="shared" si="35"/>
        <v>0</v>
      </c>
      <c r="AG116" s="29">
        <f t="shared" si="35"/>
        <v>0</v>
      </c>
      <c r="AH116" s="29">
        <f t="shared" si="35"/>
        <v>0</v>
      </c>
      <c r="AI116" s="29">
        <f t="shared" si="35"/>
        <v>0</v>
      </c>
      <c r="AJ116" s="29">
        <f t="shared" si="35"/>
        <v>0</v>
      </c>
      <c r="AK116" s="29">
        <f t="shared" si="35"/>
        <v>0</v>
      </c>
      <c r="AL116" s="29">
        <f t="shared" si="35"/>
        <v>0</v>
      </c>
      <c r="AM116" s="29">
        <f t="shared" si="35"/>
        <v>0</v>
      </c>
      <c r="AN116" s="29">
        <f t="shared" si="35"/>
        <v>0</v>
      </c>
      <c r="AO116" s="29">
        <f t="shared" si="35"/>
        <v>0</v>
      </c>
      <c r="AP116" s="29">
        <f t="shared" si="35"/>
        <v>0</v>
      </c>
      <c r="AQ116" s="29">
        <f t="shared" si="35"/>
        <v>0</v>
      </c>
      <c r="AR116" s="29">
        <f t="shared" si="35"/>
        <v>0</v>
      </c>
      <c r="AS116" s="29">
        <f t="shared" si="35"/>
        <v>0</v>
      </c>
      <c r="AT116" s="29">
        <f t="shared" si="35"/>
        <v>0</v>
      </c>
      <c r="AU116" s="29">
        <f t="shared" si="35"/>
        <v>0</v>
      </c>
      <c r="AV116" s="29">
        <f t="shared" si="35"/>
        <v>0</v>
      </c>
      <c r="AW116" s="29">
        <f t="shared" si="35"/>
        <v>0</v>
      </c>
      <c r="AX116" s="29">
        <f t="shared" si="35"/>
        <v>0</v>
      </c>
      <c r="AY116" s="29">
        <f t="shared" si="35"/>
        <v>0</v>
      </c>
      <c r="AZ116" s="29">
        <f t="shared" si="35"/>
        <v>0</v>
      </c>
      <c r="BA116" s="29">
        <f t="shared" si="35"/>
        <v>0</v>
      </c>
      <c r="BB116" s="29">
        <f t="shared" si="35"/>
        <v>0</v>
      </c>
      <c r="BC116" s="29">
        <f t="shared" si="35"/>
        <v>0</v>
      </c>
      <c r="BD116" s="29">
        <f t="shared" si="35"/>
        <v>0</v>
      </c>
      <c r="BE116" s="29">
        <f t="shared" si="35"/>
        <v>0</v>
      </c>
      <c r="BF116" s="23"/>
      <c r="BG116" s="190"/>
      <c r="BH116" s="190"/>
      <c r="BI116" s="47"/>
    </row>
    <row r="117" spans="1:60" ht="12.75" customHeight="1" thickBot="1">
      <c r="A117" s="609" t="s">
        <v>17</v>
      </c>
      <c r="B117" s="609" t="s">
        <v>43</v>
      </c>
      <c r="C117" s="195" t="s">
        <v>195</v>
      </c>
      <c r="D117" s="32">
        <v>2</v>
      </c>
      <c r="E117" s="32">
        <v>2</v>
      </c>
      <c r="F117" s="32">
        <v>2</v>
      </c>
      <c r="G117" s="32">
        <v>2</v>
      </c>
      <c r="H117" s="32">
        <v>2</v>
      </c>
      <c r="I117" s="32">
        <v>2</v>
      </c>
      <c r="J117" s="32">
        <v>2</v>
      </c>
      <c r="K117" s="32">
        <v>2</v>
      </c>
      <c r="L117" s="32">
        <v>2</v>
      </c>
      <c r="M117" s="32">
        <v>2</v>
      </c>
      <c r="N117" s="32">
        <v>2</v>
      </c>
      <c r="O117" s="43">
        <v>0</v>
      </c>
      <c r="P117" s="43">
        <v>0</v>
      </c>
      <c r="Q117" s="43">
        <v>0</v>
      </c>
      <c r="R117" s="198">
        <v>0</v>
      </c>
      <c r="S117" s="198">
        <v>0</v>
      </c>
      <c r="T117" s="197">
        <v>0</v>
      </c>
      <c r="U117" s="32">
        <v>0</v>
      </c>
      <c r="V117" s="32">
        <v>0</v>
      </c>
      <c r="W117" s="45">
        <f>SUM(D117:T117)</f>
        <v>22</v>
      </c>
      <c r="X117" s="45">
        <f>SUM(Y117:BE117)</f>
        <v>8</v>
      </c>
      <c r="Y117" s="32">
        <v>1</v>
      </c>
      <c r="Z117" s="32">
        <v>1</v>
      </c>
      <c r="AA117" s="32">
        <v>1</v>
      </c>
      <c r="AB117" s="32">
        <v>1</v>
      </c>
      <c r="AC117" s="32">
        <v>2</v>
      </c>
      <c r="AD117" s="32">
        <v>2</v>
      </c>
      <c r="AE117" s="43">
        <v>0</v>
      </c>
      <c r="AF117" s="43">
        <v>0</v>
      </c>
      <c r="AG117" s="43">
        <v>0</v>
      </c>
      <c r="AH117" s="198">
        <v>0</v>
      </c>
      <c r="AI117" s="198">
        <v>0</v>
      </c>
      <c r="AJ117" s="198">
        <v>0</v>
      </c>
      <c r="AK117" s="197">
        <v>0</v>
      </c>
      <c r="AL117" s="197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G117" s="191">
        <v>22</v>
      </c>
      <c r="BH117" s="191">
        <v>8</v>
      </c>
    </row>
    <row r="118" spans="1:61" ht="12.75" customHeight="1" thickBot="1">
      <c r="A118" s="609"/>
      <c r="B118" s="609"/>
      <c r="C118" s="195" t="s">
        <v>196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43">
        <v>0</v>
      </c>
      <c r="P118" s="43">
        <v>0</v>
      </c>
      <c r="Q118" s="43">
        <v>0</v>
      </c>
      <c r="R118" s="198">
        <v>0</v>
      </c>
      <c r="S118" s="198">
        <v>0</v>
      </c>
      <c r="T118" s="197">
        <v>0</v>
      </c>
      <c r="U118" s="32">
        <v>0</v>
      </c>
      <c r="V118" s="32">
        <v>0</v>
      </c>
      <c r="W118" s="45">
        <f>SUM(D118:T118)</f>
        <v>0</v>
      </c>
      <c r="X118" s="45">
        <f>SUM(Y118:BE118)</f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43">
        <v>0</v>
      </c>
      <c r="AF118" s="43">
        <v>0</v>
      </c>
      <c r="AG118" s="43">
        <v>0</v>
      </c>
      <c r="AH118" s="198">
        <v>0</v>
      </c>
      <c r="AI118" s="198">
        <v>0</v>
      </c>
      <c r="AJ118" s="198">
        <v>0</v>
      </c>
      <c r="AK118" s="197">
        <v>0</v>
      </c>
      <c r="AL118" s="197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G118" s="191"/>
      <c r="BH118" s="191"/>
      <c r="BI118" s="47"/>
    </row>
    <row r="119" spans="1:60" ht="12.75" customHeight="1" thickBot="1">
      <c r="A119" s="609" t="s">
        <v>19</v>
      </c>
      <c r="B119" s="609" t="s">
        <v>99</v>
      </c>
      <c r="C119" s="195" t="s">
        <v>195</v>
      </c>
      <c r="D119" s="32">
        <v>2</v>
      </c>
      <c r="E119" s="32">
        <v>2</v>
      </c>
      <c r="F119" s="32">
        <v>2</v>
      </c>
      <c r="G119" s="32">
        <v>2</v>
      </c>
      <c r="H119" s="32">
        <v>2</v>
      </c>
      <c r="I119" s="32">
        <v>2</v>
      </c>
      <c r="J119" s="32">
        <v>2</v>
      </c>
      <c r="K119" s="32">
        <v>2</v>
      </c>
      <c r="L119" s="32">
        <v>2</v>
      </c>
      <c r="M119" s="32">
        <v>2</v>
      </c>
      <c r="N119" s="32">
        <v>2</v>
      </c>
      <c r="O119" s="43">
        <v>0</v>
      </c>
      <c r="P119" s="43">
        <v>0</v>
      </c>
      <c r="Q119" s="43">
        <v>0</v>
      </c>
      <c r="R119" s="198">
        <v>0</v>
      </c>
      <c r="S119" s="198">
        <v>0</v>
      </c>
      <c r="T119" s="197">
        <v>0</v>
      </c>
      <c r="U119" s="32">
        <v>0</v>
      </c>
      <c r="V119" s="32">
        <v>0</v>
      </c>
      <c r="W119" s="45">
        <f>SUM(D119:T119)</f>
        <v>22</v>
      </c>
      <c r="X119" s="45">
        <f>SUM(Y119:BE119)</f>
        <v>12</v>
      </c>
      <c r="Y119" s="32">
        <v>2</v>
      </c>
      <c r="Z119" s="32">
        <v>2</v>
      </c>
      <c r="AA119" s="32">
        <v>2</v>
      </c>
      <c r="AB119" s="32">
        <v>2</v>
      </c>
      <c r="AC119" s="32">
        <v>2</v>
      </c>
      <c r="AD119" s="32">
        <v>2</v>
      </c>
      <c r="AE119" s="43">
        <v>0</v>
      </c>
      <c r="AF119" s="43">
        <v>0</v>
      </c>
      <c r="AG119" s="43">
        <v>0</v>
      </c>
      <c r="AH119" s="198">
        <v>0</v>
      </c>
      <c r="AI119" s="198">
        <v>0</v>
      </c>
      <c r="AJ119" s="198">
        <v>0</v>
      </c>
      <c r="AK119" s="197">
        <v>0</v>
      </c>
      <c r="AL119" s="197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G119" s="191">
        <v>22</v>
      </c>
      <c r="BH119" s="191">
        <v>12</v>
      </c>
    </row>
    <row r="120" spans="1:61" ht="12.75" customHeight="1" thickBot="1">
      <c r="A120" s="609"/>
      <c r="B120" s="609"/>
      <c r="C120" s="195" t="s">
        <v>196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43">
        <v>0</v>
      </c>
      <c r="P120" s="43">
        <v>0</v>
      </c>
      <c r="Q120" s="43">
        <v>0</v>
      </c>
      <c r="R120" s="198">
        <v>0</v>
      </c>
      <c r="S120" s="198">
        <v>0</v>
      </c>
      <c r="T120" s="197">
        <v>0</v>
      </c>
      <c r="U120" s="32">
        <v>0</v>
      </c>
      <c r="V120" s="32">
        <v>0</v>
      </c>
      <c r="W120" s="45">
        <f>SUM(D120:T120)</f>
        <v>0</v>
      </c>
      <c r="X120" s="45">
        <f>SUM(Y120:BE120)</f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43">
        <v>0</v>
      </c>
      <c r="AF120" s="43">
        <v>0</v>
      </c>
      <c r="AG120" s="43">
        <v>0</v>
      </c>
      <c r="AH120" s="198">
        <v>0</v>
      </c>
      <c r="AI120" s="198">
        <v>0</v>
      </c>
      <c r="AJ120" s="198">
        <v>0</v>
      </c>
      <c r="AK120" s="197">
        <v>0</v>
      </c>
      <c r="AL120" s="197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G120" s="191"/>
      <c r="BH120" s="191"/>
      <c r="BI120" s="47"/>
    </row>
    <row r="121" spans="1:61" ht="12.75" customHeight="1" thickBot="1">
      <c r="A121" s="611" t="s">
        <v>101</v>
      </c>
      <c r="B121" s="611" t="s">
        <v>13</v>
      </c>
      <c r="C121" s="199" t="s">
        <v>195</v>
      </c>
      <c r="D121" s="29">
        <f>D123+D125</f>
        <v>3</v>
      </c>
      <c r="E121" s="29">
        <f aca="true" t="shared" si="36" ref="E121:BD121">E123+E125</f>
        <v>3</v>
      </c>
      <c r="F121" s="29">
        <f t="shared" si="36"/>
        <v>3</v>
      </c>
      <c r="G121" s="29">
        <f t="shared" si="36"/>
        <v>3</v>
      </c>
      <c r="H121" s="29">
        <f t="shared" si="36"/>
        <v>3</v>
      </c>
      <c r="I121" s="29">
        <f t="shared" si="36"/>
        <v>3</v>
      </c>
      <c r="J121" s="29">
        <f t="shared" si="36"/>
        <v>3</v>
      </c>
      <c r="K121" s="29">
        <f t="shared" si="36"/>
        <v>3</v>
      </c>
      <c r="L121" s="29">
        <f t="shared" si="36"/>
        <v>4</v>
      </c>
      <c r="M121" s="29">
        <f t="shared" si="36"/>
        <v>4</v>
      </c>
      <c r="N121" s="29">
        <f t="shared" si="36"/>
        <v>4</v>
      </c>
      <c r="O121" s="29">
        <f t="shared" si="36"/>
        <v>0</v>
      </c>
      <c r="P121" s="29">
        <f t="shared" si="36"/>
        <v>0</v>
      </c>
      <c r="Q121" s="29">
        <f t="shared" si="36"/>
        <v>0</v>
      </c>
      <c r="R121" s="29">
        <f t="shared" si="36"/>
        <v>0</v>
      </c>
      <c r="S121" s="29">
        <f t="shared" si="36"/>
        <v>0</v>
      </c>
      <c r="T121" s="29">
        <f t="shared" si="36"/>
        <v>0</v>
      </c>
      <c r="U121" s="29">
        <f t="shared" si="36"/>
        <v>0</v>
      </c>
      <c r="V121" s="29">
        <f t="shared" si="36"/>
        <v>0</v>
      </c>
      <c r="W121" s="29">
        <f t="shared" si="36"/>
        <v>36</v>
      </c>
      <c r="X121" s="29">
        <f t="shared" si="36"/>
        <v>40</v>
      </c>
      <c r="Y121" s="29">
        <f t="shared" si="36"/>
        <v>7</v>
      </c>
      <c r="Z121" s="29">
        <f t="shared" si="36"/>
        <v>7</v>
      </c>
      <c r="AA121" s="29">
        <f t="shared" si="36"/>
        <v>7</v>
      </c>
      <c r="AB121" s="29">
        <f t="shared" si="36"/>
        <v>7</v>
      </c>
      <c r="AC121" s="29">
        <f t="shared" si="36"/>
        <v>6</v>
      </c>
      <c r="AD121" s="29">
        <f t="shared" si="36"/>
        <v>6</v>
      </c>
      <c r="AE121" s="29">
        <f t="shared" si="36"/>
        <v>0</v>
      </c>
      <c r="AF121" s="29">
        <f t="shared" si="36"/>
        <v>0</v>
      </c>
      <c r="AG121" s="29">
        <f t="shared" si="36"/>
        <v>0</v>
      </c>
      <c r="AH121" s="29">
        <f t="shared" si="36"/>
        <v>0</v>
      </c>
      <c r="AI121" s="29">
        <f t="shared" si="36"/>
        <v>0</v>
      </c>
      <c r="AJ121" s="29">
        <f t="shared" si="36"/>
        <v>0</v>
      </c>
      <c r="AK121" s="29">
        <f t="shared" si="36"/>
        <v>0</v>
      </c>
      <c r="AL121" s="29">
        <f t="shared" si="36"/>
        <v>0</v>
      </c>
      <c r="AM121" s="29">
        <f t="shared" si="36"/>
        <v>0</v>
      </c>
      <c r="AN121" s="29">
        <f t="shared" si="36"/>
        <v>0</v>
      </c>
      <c r="AO121" s="29">
        <f t="shared" si="36"/>
        <v>0</v>
      </c>
      <c r="AP121" s="29">
        <f t="shared" si="36"/>
        <v>0</v>
      </c>
      <c r="AQ121" s="29">
        <f t="shared" si="36"/>
        <v>0</v>
      </c>
      <c r="AR121" s="29">
        <f t="shared" si="36"/>
        <v>0</v>
      </c>
      <c r="AS121" s="29">
        <f t="shared" si="36"/>
        <v>0</v>
      </c>
      <c r="AT121" s="29">
        <f t="shared" si="36"/>
        <v>0</v>
      </c>
      <c r="AU121" s="29">
        <f t="shared" si="36"/>
        <v>0</v>
      </c>
      <c r="AV121" s="29">
        <f t="shared" si="36"/>
        <v>0</v>
      </c>
      <c r="AW121" s="29">
        <f t="shared" si="36"/>
        <v>0</v>
      </c>
      <c r="AX121" s="29">
        <f t="shared" si="36"/>
        <v>0</v>
      </c>
      <c r="AY121" s="29">
        <f t="shared" si="36"/>
        <v>0</v>
      </c>
      <c r="AZ121" s="29">
        <f t="shared" si="36"/>
        <v>0</v>
      </c>
      <c r="BA121" s="29">
        <f t="shared" si="36"/>
        <v>0</v>
      </c>
      <c r="BB121" s="29">
        <f t="shared" si="36"/>
        <v>0</v>
      </c>
      <c r="BC121" s="29">
        <f t="shared" si="36"/>
        <v>0</v>
      </c>
      <c r="BD121" s="29">
        <f t="shared" si="36"/>
        <v>0</v>
      </c>
      <c r="BE121" s="199">
        <v>0</v>
      </c>
      <c r="BG121" s="190">
        <v>36</v>
      </c>
      <c r="BH121" s="190">
        <v>40</v>
      </c>
      <c r="BI121" s="47"/>
    </row>
    <row r="122" spans="1:61" ht="12.75" customHeight="1" thickBot="1">
      <c r="A122" s="611"/>
      <c r="B122" s="611"/>
      <c r="C122" s="199" t="s">
        <v>196</v>
      </c>
      <c r="D122" s="29">
        <f>D124+D126</f>
        <v>0</v>
      </c>
      <c r="E122" s="29">
        <f aca="true" t="shared" si="37" ref="E122:BD122">E124+E126</f>
        <v>0</v>
      </c>
      <c r="F122" s="29">
        <f t="shared" si="37"/>
        <v>0</v>
      </c>
      <c r="G122" s="29">
        <f t="shared" si="37"/>
        <v>0</v>
      </c>
      <c r="H122" s="29">
        <f t="shared" si="37"/>
        <v>0</v>
      </c>
      <c r="I122" s="29">
        <f t="shared" si="37"/>
        <v>0</v>
      </c>
      <c r="J122" s="29">
        <f t="shared" si="37"/>
        <v>0</v>
      </c>
      <c r="K122" s="29">
        <f t="shared" si="37"/>
        <v>0</v>
      </c>
      <c r="L122" s="29">
        <f t="shared" si="37"/>
        <v>0</v>
      </c>
      <c r="M122" s="29">
        <f t="shared" si="37"/>
        <v>0</v>
      </c>
      <c r="N122" s="29">
        <f t="shared" si="37"/>
        <v>0</v>
      </c>
      <c r="O122" s="29">
        <f t="shared" si="37"/>
        <v>0</v>
      </c>
      <c r="P122" s="29">
        <f t="shared" si="37"/>
        <v>0</v>
      </c>
      <c r="Q122" s="29">
        <f t="shared" si="37"/>
        <v>0</v>
      </c>
      <c r="R122" s="29">
        <f t="shared" si="37"/>
        <v>0</v>
      </c>
      <c r="S122" s="29">
        <f t="shared" si="37"/>
        <v>0</v>
      </c>
      <c r="T122" s="29">
        <f t="shared" si="37"/>
        <v>0</v>
      </c>
      <c r="U122" s="29">
        <f t="shared" si="37"/>
        <v>0</v>
      </c>
      <c r="V122" s="29">
        <f t="shared" si="37"/>
        <v>0</v>
      </c>
      <c r="W122" s="29">
        <f t="shared" si="37"/>
        <v>0</v>
      </c>
      <c r="X122" s="29">
        <f t="shared" si="37"/>
        <v>0</v>
      </c>
      <c r="Y122" s="29">
        <f t="shared" si="37"/>
        <v>0</v>
      </c>
      <c r="Z122" s="29">
        <f t="shared" si="37"/>
        <v>0</v>
      </c>
      <c r="AA122" s="29">
        <f t="shared" si="37"/>
        <v>0</v>
      </c>
      <c r="AB122" s="29">
        <f t="shared" si="37"/>
        <v>0</v>
      </c>
      <c r="AC122" s="29">
        <f t="shared" si="37"/>
        <v>0</v>
      </c>
      <c r="AD122" s="29">
        <f t="shared" si="37"/>
        <v>0</v>
      </c>
      <c r="AE122" s="29">
        <f t="shared" si="37"/>
        <v>0</v>
      </c>
      <c r="AF122" s="29">
        <f t="shared" si="37"/>
        <v>0</v>
      </c>
      <c r="AG122" s="29">
        <f t="shared" si="37"/>
        <v>0</v>
      </c>
      <c r="AH122" s="29">
        <f t="shared" si="37"/>
        <v>0</v>
      </c>
      <c r="AI122" s="29">
        <f t="shared" si="37"/>
        <v>0</v>
      </c>
      <c r="AJ122" s="29">
        <f t="shared" si="37"/>
        <v>0</v>
      </c>
      <c r="AK122" s="29">
        <f t="shared" si="37"/>
        <v>0</v>
      </c>
      <c r="AL122" s="29">
        <f t="shared" si="37"/>
        <v>0</v>
      </c>
      <c r="AM122" s="29">
        <f t="shared" si="37"/>
        <v>0</v>
      </c>
      <c r="AN122" s="29">
        <f t="shared" si="37"/>
        <v>0</v>
      </c>
      <c r="AO122" s="29">
        <f t="shared" si="37"/>
        <v>0</v>
      </c>
      <c r="AP122" s="29">
        <f t="shared" si="37"/>
        <v>0</v>
      </c>
      <c r="AQ122" s="29">
        <f t="shared" si="37"/>
        <v>0</v>
      </c>
      <c r="AR122" s="29">
        <f t="shared" si="37"/>
        <v>0</v>
      </c>
      <c r="AS122" s="29">
        <f t="shared" si="37"/>
        <v>0</v>
      </c>
      <c r="AT122" s="29">
        <f t="shared" si="37"/>
        <v>0</v>
      </c>
      <c r="AU122" s="29">
        <f t="shared" si="37"/>
        <v>0</v>
      </c>
      <c r="AV122" s="29">
        <f t="shared" si="37"/>
        <v>0</v>
      </c>
      <c r="AW122" s="29">
        <f t="shared" si="37"/>
        <v>0</v>
      </c>
      <c r="AX122" s="29">
        <f t="shared" si="37"/>
        <v>0</v>
      </c>
      <c r="AY122" s="29">
        <f t="shared" si="37"/>
        <v>0</v>
      </c>
      <c r="AZ122" s="29">
        <f t="shared" si="37"/>
        <v>0</v>
      </c>
      <c r="BA122" s="29">
        <f t="shared" si="37"/>
        <v>0</v>
      </c>
      <c r="BB122" s="29">
        <f t="shared" si="37"/>
        <v>0</v>
      </c>
      <c r="BC122" s="29">
        <f t="shared" si="37"/>
        <v>0</v>
      </c>
      <c r="BD122" s="29">
        <f t="shared" si="37"/>
        <v>0</v>
      </c>
      <c r="BE122" s="199">
        <v>0</v>
      </c>
      <c r="BG122" s="190"/>
      <c r="BH122" s="190"/>
      <c r="BI122" s="47"/>
    </row>
    <row r="123" spans="1:61" ht="12.75" customHeight="1" thickBot="1">
      <c r="A123" s="609" t="s">
        <v>107</v>
      </c>
      <c r="B123" s="609" t="s">
        <v>210</v>
      </c>
      <c r="C123" s="195" t="s">
        <v>195</v>
      </c>
      <c r="D123" s="32">
        <v>3</v>
      </c>
      <c r="E123" s="32">
        <v>3</v>
      </c>
      <c r="F123" s="32">
        <v>3</v>
      </c>
      <c r="G123" s="32">
        <v>3</v>
      </c>
      <c r="H123" s="32">
        <v>3</v>
      </c>
      <c r="I123" s="32">
        <v>3</v>
      </c>
      <c r="J123" s="32">
        <v>3</v>
      </c>
      <c r="K123" s="32">
        <v>3</v>
      </c>
      <c r="L123" s="32">
        <v>4</v>
      </c>
      <c r="M123" s="32">
        <v>4</v>
      </c>
      <c r="N123" s="32">
        <v>4</v>
      </c>
      <c r="O123" s="43">
        <v>0</v>
      </c>
      <c r="P123" s="43">
        <v>0</v>
      </c>
      <c r="Q123" s="43">
        <v>0</v>
      </c>
      <c r="R123" s="198">
        <v>0</v>
      </c>
      <c r="S123" s="198">
        <v>0</v>
      </c>
      <c r="T123" s="197">
        <v>0</v>
      </c>
      <c r="U123" s="32"/>
      <c r="V123" s="32"/>
      <c r="W123" s="45">
        <f>SUM(D123:T123)</f>
        <v>36</v>
      </c>
      <c r="X123" s="45">
        <f>SUM(Y123:BE123)</f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43">
        <v>0</v>
      </c>
      <c r="AF123" s="43">
        <v>0</v>
      </c>
      <c r="AG123" s="43">
        <v>0</v>
      </c>
      <c r="AH123" s="198">
        <v>0</v>
      </c>
      <c r="AI123" s="198">
        <v>0</v>
      </c>
      <c r="AJ123" s="198">
        <v>0</v>
      </c>
      <c r="AK123" s="197">
        <v>0</v>
      </c>
      <c r="AL123" s="197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G123" s="191">
        <v>36</v>
      </c>
      <c r="BH123" s="191">
        <v>0</v>
      </c>
      <c r="BI123" s="47"/>
    </row>
    <row r="124" spans="1:61" ht="12.75" customHeight="1" thickBot="1">
      <c r="A124" s="609"/>
      <c r="B124" s="609"/>
      <c r="C124" s="195" t="s">
        <v>196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43">
        <v>0</v>
      </c>
      <c r="P124" s="43">
        <v>0</v>
      </c>
      <c r="Q124" s="43">
        <v>0</v>
      </c>
      <c r="R124" s="198">
        <v>0</v>
      </c>
      <c r="S124" s="198">
        <v>0</v>
      </c>
      <c r="T124" s="197">
        <v>0</v>
      </c>
      <c r="U124" s="32"/>
      <c r="V124" s="32"/>
      <c r="W124" s="45">
        <f>SUM(D124:T124)</f>
        <v>0</v>
      </c>
      <c r="X124" s="45">
        <f>SUM(Y124:BE124)</f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43">
        <v>0</v>
      </c>
      <c r="AF124" s="43">
        <v>0</v>
      </c>
      <c r="AG124" s="43">
        <v>0</v>
      </c>
      <c r="AH124" s="198">
        <v>0</v>
      </c>
      <c r="AI124" s="198">
        <v>0</v>
      </c>
      <c r="AJ124" s="198">
        <v>0</v>
      </c>
      <c r="AK124" s="197">
        <v>0</v>
      </c>
      <c r="AL124" s="197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G124" s="191"/>
      <c r="BH124" s="191"/>
      <c r="BI124" s="47"/>
    </row>
    <row r="125" spans="1:61" ht="12.75" customHeight="1" thickBot="1">
      <c r="A125" s="609" t="s">
        <v>68</v>
      </c>
      <c r="B125" s="609" t="s">
        <v>64</v>
      </c>
      <c r="C125" s="195" t="s">
        <v>195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43">
        <v>0</v>
      </c>
      <c r="P125" s="43">
        <v>0</v>
      </c>
      <c r="Q125" s="43">
        <v>0</v>
      </c>
      <c r="R125" s="198">
        <v>0</v>
      </c>
      <c r="S125" s="198">
        <v>0</v>
      </c>
      <c r="T125" s="197">
        <v>0</v>
      </c>
      <c r="U125" s="32"/>
      <c r="V125" s="32"/>
      <c r="W125" s="45">
        <f>SUM(D125:T125)</f>
        <v>0</v>
      </c>
      <c r="X125" s="45">
        <f>SUM(Y125:BE125)</f>
        <v>40</v>
      </c>
      <c r="Y125" s="32">
        <v>7</v>
      </c>
      <c r="Z125" s="32">
        <v>7</v>
      </c>
      <c r="AA125" s="32">
        <v>7</v>
      </c>
      <c r="AB125" s="32">
        <v>7</v>
      </c>
      <c r="AC125" s="32">
        <v>6</v>
      </c>
      <c r="AD125" s="32">
        <v>6</v>
      </c>
      <c r="AE125" s="43">
        <v>0</v>
      </c>
      <c r="AF125" s="43">
        <v>0</v>
      </c>
      <c r="AG125" s="43">
        <v>0</v>
      </c>
      <c r="AH125" s="198">
        <v>0</v>
      </c>
      <c r="AI125" s="198">
        <v>0</v>
      </c>
      <c r="AJ125" s="198">
        <v>0</v>
      </c>
      <c r="AK125" s="197">
        <v>0</v>
      </c>
      <c r="AL125" s="197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G125" s="191">
        <v>0</v>
      </c>
      <c r="BH125" s="191">
        <v>40</v>
      </c>
      <c r="BI125" s="47"/>
    </row>
    <row r="126" spans="1:61" ht="12.75" customHeight="1" thickBot="1">
      <c r="A126" s="609"/>
      <c r="B126" s="609"/>
      <c r="C126" s="195" t="s">
        <v>196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43">
        <v>0</v>
      </c>
      <c r="P126" s="43">
        <v>0</v>
      </c>
      <c r="Q126" s="43">
        <v>0</v>
      </c>
      <c r="R126" s="198">
        <v>0</v>
      </c>
      <c r="S126" s="198">
        <v>0</v>
      </c>
      <c r="T126" s="197">
        <v>0</v>
      </c>
      <c r="U126" s="32"/>
      <c r="V126" s="32"/>
      <c r="W126" s="45">
        <f>SUM(D126:T126)</f>
        <v>0</v>
      </c>
      <c r="X126" s="45">
        <f>SUM(Y126:BE126)</f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43">
        <v>0</v>
      </c>
      <c r="AF126" s="43">
        <v>0</v>
      </c>
      <c r="AG126" s="43">
        <v>0</v>
      </c>
      <c r="AH126" s="198">
        <v>0</v>
      </c>
      <c r="AI126" s="198">
        <v>0</v>
      </c>
      <c r="AJ126" s="198">
        <v>0</v>
      </c>
      <c r="AK126" s="197">
        <v>0</v>
      </c>
      <c r="AL126" s="197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G126" s="191"/>
      <c r="BH126" s="191"/>
      <c r="BI126" s="47"/>
    </row>
    <row r="127" spans="1:60" s="30" customFormat="1" ht="12.75" customHeight="1" thickBot="1">
      <c r="A127" s="610" t="s">
        <v>100</v>
      </c>
      <c r="B127" s="611" t="s">
        <v>14</v>
      </c>
      <c r="C127" s="194" t="s">
        <v>195</v>
      </c>
      <c r="D127" s="29">
        <f>D129+D137+D145+D151</f>
        <v>29</v>
      </c>
      <c r="E127" s="29">
        <f aca="true" t="shared" si="38" ref="E127:BE127">E129+E137+E145+E151</f>
        <v>29</v>
      </c>
      <c r="F127" s="29">
        <f t="shared" si="38"/>
        <v>29</v>
      </c>
      <c r="G127" s="29">
        <f t="shared" si="38"/>
        <v>29</v>
      </c>
      <c r="H127" s="29">
        <f t="shared" si="38"/>
        <v>29</v>
      </c>
      <c r="I127" s="29">
        <f t="shared" si="38"/>
        <v>29</v>
      </c>
      <c r="J127" s="29">
        <f t="shared" si="38"/>
        <v>29</v>
      </c>
      <c r="K127" s="29">
        <f t="shared" si="38"/>
        <v>29</v>
      </c>
      <c r="L127" s="29">
        <f t="shared" si="38"/>
        <v>28</v>
      </c>
      <c r="M127" s="29">
        <f t="shared" si="38"/>
        <v>28</v>
      </c>
      <c r="N127" s="29">
        <f t="shared" si="38"/>
        <v>28</v>
      </c>
      <c r="O127" s="29">
        <f t="shared" si="38"/>
        <v>36</v>
      </c>
      <c r="P127" s="29">
        <f t="shared" si="38"/>
        <v>36</v>
      </c>
      <c r="Q127" s="29">
        <f t="shared" si="38"/>
        <v>36</v>
      </c>
      <c r="R127" s="29">
        <f t="shared" si="38"/>
        <v>36</v>
      </c>
      <c r="S127" s="29">
        <f t="shared" si="38"/>
        <v>36</v>
      </c>
      <c r="T127" s="29">
        <f t="shared" si="38"/>
        <v>0</v>
      </c>
      <c r="U127" s="29">
        <f t="shared" si="38"/>
        <v>0</v>
      </c>
      <c r="V127" s="29">
        <f t="shared" si="38"/>
        <v>0</v>
      </c>
      <c r="W127" s="29">
        <f t="shared" si="38"/>
        <v>496</v>
      </c>
      <c r="X127" s="29">
        <f t="shared" si="38"/>
        <v>372</v>
      </c>
      <c r="Y127" s="29">
        <f t="shared" si="38"/>
        <v>26</v>
      </c>
      <c r="Z127" s="29">
        <f t="shared" si="38"/>
        <v>26</v>
      </c>
      <c r="AA127" s="29">
        <f t="shared" si="38"/>
        <v>26</v>
      </c>
      <c r="AB127" s="29">
        <f t="shared" si="38"/>
        <v>26</v>
      </c>
      <c r="AC127" s="29">
        <f t="shared" si="38"/>
        <v>26</v>
      </c>
      <c r="AD127" s="29">
        <f t="shared" si="38"/>
        <v>26</v>
      </c>
      <c r="AE127" s="29">
        <f t="shared" si="38"/>
        <v>36</v>
      </c>
      <c r="AF127" s="29">
        <f t="shared" si="38"/>
        <v>36</v>
      </c>
      <c r="AG127" s="29">
        <f t="shared" si="38"/>
        <v>36</v>
      </c>
      <c r="AH127" s="29">
        <f t="shared" si="38"/>
        <v>36</v>
      </c>
      <c r="AI127" s="29">
        <f t="shared" si="38"/>
        <v>36</v>
      </c>
      <c r="AJ127" s="29">
        <f t="shared" si="38"/>
        <v>36</v>
      </c>
      <c r="AK127" s="29">
        <f t="shared" si="38"/>
        <v>0</v>
      </c>
      <c r="AL127" s="29">
        <f t="shared" si="38"/>
        <v>0</v>
      </c>
      <c r="AM127" s="29">
        <f t="shared" si="38"/>
        <v>0</v>
      </c>
      <c r="AN127" s="29">
        <f t="shared" si="38"/>
        <v>0</v>
      </c>
      <c r="AO127" s="29">
        <f t="shared" si="38"/>
        <v>0</v>
      </c>
      <c r="AP127" s="29">
        <f t="shared" si="38"/>
        <v>0</v>
      </c>
      <c r="AQ127" s="29">
        <f t="shared" si="38"/>
        <v>0</v>
      </c>
      <c r="AR127" s="29">
        <f t="shared" si="38"/>
        <v>0</v>
      </c>
      <c r="AS127" s="29">
        <f t="shared" si="38"/>
        <v>0</v>
      </c>
      <c r="AT127" s="29">
        <f t="shared" si="38"/>
        <v>0</v>
      </c>
      <c r="AU127" s="29">
        <f t="shared" si="38"/>
        <v>0</v>
      </c>
      <c r="AV127" s="29">
        <f t="shared" si="38"/>
        <v>0</v>
      </c>
      <c r="AW127" s="29">
        <f t="shared" si="38"/>
        <v>0</v>
      </c>
      <c r="AX127" s="29">
        <f t="shared" si="38"/>
        <v>0</v>
      </c>
      <c r="AY127" s="29">
        <f t="shared" si="38"/>
        <v>0</v>
      </c>
      <c r="AZ127" s="29">
        <f t="shared" si="38"/>
        <v>0</v>
      </c>
      <c r="BA127" s="29">
        <f t="shared" si="38"/>
        <v>0</v>
      </c>
      <c r="BB127" s="29">
        <f t="shared" si="38"/>
        <v>0</v>
      </c>
      <c r="BC127" s="29">
        <f t="shared" si="38"/>
        <v>0</v>
      </c>
      <c r="BD127" s="29">
        <f t="shared" si="38"/>
        <v>0</v>
      </c>
      <c r="BE127" s="29">
        <f t="shared" si="38"/>
        <v>0</v>
      </c>
      <c r="BF127" s="23"/>
      <c r="BG127" s="190">
        <v>496</v>
      </c>
      <c r="BH127" s="190">
        <v>372</v>
      </c>
    </row>
    <row r="128" spans="1:61" s="30" customFormat="1" ht="12.75" customHeight="1" thickBot="1">
      <c r="A128" s="610"/>
      <c r="B128" s="611"/>
      <c r="C128" s="194" t="s">
        <v>196</v>
      </c>
      <c r="D128" s="29">
        <f>D130+D138+D146+D152</f>
        <v>0</v>
      </c>
      <c r="E128" s="29">
        <f aca="true" t="shared" si="39" ref="E128:BE128">E130+E138+E146+E152</f>
        <v>0</v>
      </c>
      <c r="F128" s="29">
        <f t="shared" si="39"/>
        <v>0</v>
      </c>
      <c r="G128" s="29">
        <f t="shared" si="39"/>
        <v>0</v>
      </c>
      <c r="H128" s="29">
        <f t="shared" si="39"/>
        <v>0</v>
      </c>
      <c r="I128" s="29">
        <f t="shared" si="39"/>
        <v>0</v>
      </c>
      <c r="J128" s="29">
        <f t="shared" si="39"/>
        <v>0</v>
      </c>
      <c r="K128" s="29">
        <f t="shared" si="39"/>
        <v>0</v>
      </c>
      <c r="L128" s="29">
        <f t="shared" si="39"/>
        <v>0</v>
      </c>
      <c r="M128" s="29">
        <f t="shared" si="39"/>
        <v>0</v>
      </c>
      <c r="N128" s="29">
        <f t="shared" si="39"/>
        <v>0</v>
      </c>
      <c r="O128" s="29">
        <f t="shared" si="39"/>
        <v>0</v>
      </c>
      <c r="P128" s="29">
        <f t="shared" si="39"/>
        <v>0</v>
      </c>
      <c r="Q128" s="29">
        <f t="shared" si="39"/>
        <v>0</v>
      </c>
      <c r="R128" s="29">
        <f t="shared" si="39"/>
        <v>0</v>
      </c>
      <c r="S128" s="29">
        <f t="shared" si="39"/>
        <v>0</v>
      </c>
      <c r="T128" s="29">
        <f t="shared" si="39"/>
        <v>0</v>
      </c>
      <c r="U128" s="29">
        <f t="shared" si="39"/>
        <v>0</v>
      </c>
      <c r="V128" s="29">
        <f t="shared" si="39"/>
        <v>0</v>
      </c>
      <c r="W128" s="29">
        <f t="shared" si="39"/>
        <v>0</v>
      </c>
      <c r="X128" s="29">
        <f t="shared" si="39"/>
        <v>0</v>
      </c>
      <c r="Y128" s="29">
        <f t="shared" si="39"/>
        <v>0</v>
      </c>
      <c r="Z128" s="29">
        <f t="shared" si="39"/>
        <v>0</v>
      </c>
      <c r="AA128" s="29">
        <f t="shared" si="39"/>
        <v>0</v>
      </c>
      <c r="AB128" s="29">
        <f t="shared" si="39"/>
        <v>0</v>
      </c>
      <c r="AC128" s="29">
        <f t="shared" si="39"/>
        <v>0</v>
      </c>
      <c r="AD128" s="29">
        <f t="shared" si="39"/>
        <v>0</v>
      </c>
      <c r="AE128" s="29">
        <f t="shared" si="39"/>
        <v>0</v>
      </c>
      <c r="AF128" s="29">
        <f t="shared" si="39"/>
        <v>0</v>
      </c>
      <c r="AG128" s="29">
        <f t="shared" si="39"/>
        <v>0</v>
      </c>
      <c r="AH128" s="29">
        <f t="shared" si="39"/>
        <v>0</v>
      </c>
      <c r="AI128" s="29">
        <f t="shared" si="39"/>
        <v>0</v>
      </c>
      <c r="AJ128" s="29">
        <f t="shared" si="39"/>
        <v>0</v>
      </c>
      <c r="AK128" s="29">
        <f t="shared" si="39"/>
        <v>0</v>
      </c>
      <c r="AL128" s="29">
        <f t="shared" si="39"/>
        <v>0</v>
      </c>
      <c r="AM128" s="29">
        <f t="shared" si="39"/>
        <v>0</v>
      </c>
      <c r="AN128" s="29">
        <f t="shared" si="39"/>
        <v>0</v>
      </c>
      <c r="AO128" s="29">
        <f t="shared" si="39"/>
        <v>0</v>
      </c>
      <c r="AP128" s="29">
        <f t="shared" si="39"/>
        <v>0</v>
      </c>
      <c r="AQ128" s="29">
        <f t="shared" si="39"/>
        <v>0</v>
      </c>
      <c r="AR128" s="29">
        <f t="shared" si="39"/>
        <v>0</v>
      </c>
      <c r="AS128" s="29">
        <f t="shared" si="39"/>
        <v>0</v>
      </c>
      <c r="AT128" s="29">
        <f t="shared" si="39"/>
        <v>0</v>
      </c>
      <c r="AU128" s="29">
        <f t="shared" si="39"/>
        <v>0</v>
      </c>
      <c r="AV128" s="29">
        <f t="shared" si="39"/>
        <v>0</v>
      </c>
      <c r="AW128" s="29">
        <f t="shared" si="39"/>
        <v>0</v>
      </c>
      <c r="AX128" s="29">
        <f t="shared" si="39"/>
        <v>0</v>
      </c>
      <c r="AY128" s="29">
        <f t="shared" si="39"/>
        <v>0</v>
      </c>
      <c r="AZ128" s="29">
        <f t="shared" si="39"/>
        <v>0</v>
      </c>
      <c r="BA128" s="29">
        <f t="shared" si="39"/>
        <v>0</v>
      </c>
      <c r="BB128" s="29">
        <f t="shared" si="39"/>
        <v>0</v>
      </c>
      <c r="BC128" s="29">
        <f t="shared" si="39"/>
        <v>0</v>
      </c>
      <c r="BD128" s="29">
        <f t="shared" si="39"/>
        <v>0</v>
      </c>
      <c r="BE128" s="29">
        <f t="shared" si="39"/>
        <v>0</v>
      </c>
      <c r="BF128" s="23"/>
      <c r="BG128" s="190"/>
      <c r="BH128" s="190"/>
      <c r="BI128" s="47"/>
    </row>
    <row r="129" spans="1:60" s="30" customFormat="1" ht="12.75" customHeight="1" thickBot="1">
      <c r="A129" s="610" t="s">
        <v>110</v>
      </c>
      <c r="B129" s="611" t="s">
        <v>46</v>
      </c>
      <c r="C129" s="194" t="s">
        <v>195</v>
      </c>
      <c r="D129" s="29">
        <f>D131+D133+D135+D136</f>
        <v>8</v>
      </c>
      <c r="E129" s="29">
        <f aca="true" t="shared" si="40" ref="E129:BE129">E131+E133+E135+E136</f>
        <v>8</v>
      </c>
      <c r="F129" s="29">
        <f t="shared" si="40"/>
        <v>8</v>
      </c>
      <c r="G129" s="29">
        <f t="shared" si="40"/>
        <v>8</v>
      </c>
      <c r="H129" s="29">
        <f t="shared" si="40"/>
        <v>8</v>
      </c>
      <c r="I129" s="29">
        <f t="shared" si="40"/>
        <v>8</v>
      </c>
      <c r="J129" s="29">
        <f t="shared" si="40"/>
        <v>8</v>
      </c>
      <c r="K129" s="29">
        <f t="shared" si="40"/>
        <v>8</v>
      </c>
      <c r="L129" s="29">
        <f t="shared" si="40"/>
        <v>8</v>
      </c>
      <c r="M129" s="29">
        <f t="shared" si="40"/>
        <v>8</v>
      </c>
      <c r="N129" s="29">
        <f t="shared" si="40"/>
        <v>8</v>
      </c>
      <c r="O129" s="29">
        <f t="shared" si="40"/>
        <v>0</v>
      </c>
      <c r="P129" s="29">
        <f t="shared" si="40"/>
        <v>0</v>
      </c>
      <c r="Q129" s="29">
        <f t="shared" si="40"/>
        <v>0</v>
      </c>
      <c r="R129" s="29">
        <f t="shared" si="40"/>
        <v>0</v>
      </c>
      <c r="S129" s="29">
        <f t="shared" si="40"/>
        <v>0</v>
      </c>
      <c r="T129" s="29">
        <f t="shared" si="40"/>
        <v>0</v>
      </c>
      <c r="U129" s="29">
        <f t="shared" si="40"/>
        <v>0</v>
      </c>
      <c r="V129" s="29">
        <f t="shared" si="40"/>
        <v>0</v>
      </c>
      <c r="W129" s="29">
        <f t="shared" si="40"/>
        <v>88</v>
      </c>
      <c r="X129" s="29">
        <f t="shared" si="40"/>
        <v>114</v>
      </c>
      <c r="Y129" s="29">
        <f t="shared" si="40"/>
        <v>7</v>
      </c>
      <c r="Z129" s="29">
        <f t="shared" si="40"/>
        <v>7</v>
      </c>
      <c r="AA129" s="29">
        <f t="shared" si="40"/>
        <v>7</v>
      </c>
      <c r="AB129" s="29">
        <f t="shared" si="40"/>
        <v>7</v>
      </c>
      <c r="AC129" s="29">
        <f t="shared" si="40"/>
        <v>7</v>
      </c>
      <c r="AD129" s="29">
        <f t="shared" si="40"/>
        <v>7</v>
      </c>
      <c r="AE129" s="29">
        <f t="shared" si="40"/>
        <v>36</v>
      </c>
      <c r="AF129" s="29">
        <f t="shared" si="40"/>
        <v>0</v>
      </c>
      <c r="AG129" s="29">
        <f t="shared" si="40"/>
        <v>0</v>
      </c>
      <c r="AH129" s="29">
        <f t="shared" si="40"/>
        <v>36</v>
      </c>
      <c r="AI129" s="29">
        <f t="shared" si="40"/>
        <v>0</v>
      </c>
      <c r="AJ129" s="29">
        <f t="shared" si="40"/>
        <v>0</v>
      </c>
      <c r="AK129" s="29">
        <f t="shared" si="40"/>
        <v>0</v>
      </c>
      <c r="AL129" s="29">
        <f t="shared" si="40"/>
        <v>0</v>
      </c>
      <c r="AM129" s="29">
        <f t="shared" si="40"/>
        <v>0</v>
      </c>
      <c r="AN129" s="29">
        <f t="shared" si="40"/>
        <v>0</v>
      </c>
      <c r="AO129" s="29">
        <f t="shared" si="40"/>
        <v>0</v>
      </c>
      <c r="AP129" s="29">
        <f t="shared" si="40"/>
        <v>0</v>
      </c>
      <c r="AQ129" s="29">
        <f t="shared" si="40"/>
        <v>0</v>
      </c>
      <c r="AR129" s="29">
        <f t="shared" si="40"/>
        <v>0</v>
      </c>
      <c r="AS129" s="29">
        <f t="shared" si="40"/>
        <v>0</v>
      </c>
      <c r="AT129" s="29">
        <f t="shared" si="40"/>
        <v>0</v>
      </c>
      <c r="AU129" s="29">
        <f t="shared" si="40"/>
        <v>0</v>
      </c>
      <c r="AV129" s="29">
        <f t="shared" si="40"/>
        <v>0</v>
      </c>
      <c r="AW129" s="29">
        <f t="shared" si="40"/>
        <v>0</v>
      </c>
      <c r="AX129" s="29">
        <f t="shared" si="40"/>
        <v>0</v>
      </c>
      <c r="AY129" s="29">
        <f t="shared" si="40"/>
        <v>0</v>
      </c>
      <c r="AZ129" s="29">
        <f t="shared" si="40"/>
        <v>0</v>
      </c>
      <c r="BA129" s="29">
        <f t="shared" si="40"/>
        <v>0</v>
      </c>
      <c r="BB129" s="29">
        <f t="shared" si="40"/>
        <v>0</v>
      </c>
      <c r="BC129" s="29">
        <f t="shared" si="40"/>
        <v>0</v>
      </c>
      <c r="BD129" s="29">
        <f t="shared" si="40"/>
        <v>0</v>
      </c>
      <c r="BE129" s="29">
        <f t="shared" si="40"/>
        <v>0</v>
      </c>
      <c r="BF129" s="23"/>
      <c r="BG129" s="192">
        <v>88</v>
      </c>
      <c r="BH129" s="192">
        <v>114</v>
      </c>
    </row>
    <row r="130" spans="1:61" s="30" customFormat="1" ht="12" customHeight="1" thickBot="1">
      <c r="A130" s="610"/>
      <c r="B130" s="611"/>
      <c r="C130" s="194" t="s">
        <v>196</v>
      </c>
      <c r="D130" s="29">
        <f>D134</f>
        <v>0</v>
      </c>
      <c r="E130" s="29">
        <f aca="true" t="shared" si="41" ref="E130:BE130">E134</f>
        <v>0</v>
      </c>
      <c r="F130" s="29">
        <f t="shared" si="41"/>
        <v>0</v>
      </c>
      <c r="G130" s="29">
        <f t="shared" si="41"/>
        <v>0</v>
      </c>
      <c r="H130" s="29">
        <f t="shared" si="41"/>
        <v>0</v>
      </c>
      <c r="I130" s="29">
        <f t="shared" si="41"/>
        <v>0</v>
      </c>
      <c r="J130" s="29">
        <f t="shared" si="41"/>
        <v>0</v>
      </c>
      <c r="K130" s="29">
        <f t="shared" si="41"/>
        <v>0</v>
      </c>
      <c r="L130" s="29">
        <f t="shared" si="41"/>
        <v>0</v>
      </c>
      <c r="M130" s="29">
        <f t="shared" si="41"/>
        <v>0</v>
      </c>
      <c r="N130" s="29">
        <f t="shared" si="41"/>
        <v>0</v>
      </c>
      <c r="O130" s="29">
        <f t="shared" si="41"/>
        <v>0</v>
      </c>
      <c r="P130" s="29">
        <f t="shared" si="41"/>
        <v>0</v>
      </c>
      <c r="Q130" s="29">
        <f t="shared" si="41"/>
        <v>0</v>
      </c>
      <c r="R130" s="29">
        <f t="shared" si="41"/>
        <v>0</v>
      </c>
      <c r="S130" s="29">
        <f t="shared" si="41"/>
        <v>0</v>
      </c>
      <c r="T130" s="29">
        <f t="shared" si="41"/>
        <v>0</v>
      </c>
      <c r="U130" s="29">
        <f t="shared" si="41"/>
        <v>0</v>
      </c>
      <c r="V130" s="29">
        <f t="shared" si="41"/>
        <v>0</v>
      </c>
      <c r="W130" s="29">
        <f t="shared" si="41"/>
        <v>0</v>
      </c>
      <c r="X130" s="29">
        <f t="shared" si="41"/>
        <v>0</v>
      </c>
      <c r="Y130" s="29">
        <f t="shared" si="41"/>
        <v>0</v>
      </c>
      <c r="Z130" s="29">
        <f t="shared" si="41"/>
        <v>0</v>
      </c>
      <c r="AA130" s="29">
        <f t="shared" si="41"/>
        <v>0</v>
      </c>
      <c r="AB130" s="29">
        <f t="shared" si="41"/>
        <v>0</v>
      </c>
      <c r="AC130" s="29">
        <f t="shared" si="41"/>
        <v>0</v>
      </c>
      <c r="AD130" s="29">
        <f t="shared" si="41"/>
        <v>0</v>
      </c>
      <c r="AE130" s="29">
        <f t="shared" si="41"/>
        <v>0</v>
      </c>
      <c r="AF130" s="29">
        <f t="shared" si="41"/>
        <v>0</v>
      </c>
      <c r="AG130" s="29">
        <f t="shared" si="41"/>
        <v>0</v>
      </c>
      <c r="AH130" s="29">
        <f t="shared" si="41"/>
        <v>0</v>
      </c>
      <c r="AI130" s="29">
        <f t="shared" si="41"/>
        <v>0</v>
      </c>
      <c r="AJ130" s="29">
        <f t="shared" si="41"/>
        <v>0</v>
      </c>
      <c r="AK130" s="29">
        <f t="shared" si="41"/>
        <v>0</v>
      </c>
      <c r="AL130" s="29">
        <f t="shared" si="41"/>
        <v>0</v>
      </c>
      <c r="AM130" s="29">
        <f t="shared" si="41"/>
        <v>0</v>
      </c>
      <c r="AN130" s="29">
        <f t="shared" si="41"/>
        <v>0</v>
      </c>
      <c r="AO130" s="29">
        <f t="shared" si="41"/>
        <v>0</v>
      </c>
      <c r="AP130" s="29">
        <f t="shared" si="41"/>
        <v>0</v>
      </c>
      <c r="AQ130" s="29">
        <f t="shared" si="41"/>
        <v>0</v>
      </c>
      <c r="AR130" s="29">
        <f t="shared" si="41"/>
        <v>0</v>
      </c>
      <c r="AS130" s="29">
        <f t="shared" si="41"/>
        <v>0</v>
      </c>
      <c r="AT130" s="29">
        <f t="shared" si="41"/>
        <v>0</v>
      </c>
      <c r="AU130" s="29">
        <f t="shared" si="41"/>
        <v>0</v>
      </c>
      <c r="AV130" s="29">
        <f t="shared" si="41"/>
        <v>0</v>
      </c>
      <c r="AW130" s="29">
        <f t="shared" si="41"/>
        <v>0</v>
      </c>
      <c r="AX130" s="29">
        <f t="shared" si="41"/>
        <v>0</v>
      </c>
      <c r="AY130" s="29">
        <f t="shared" si="41"/>
        <v>0</v>
      </c>
      <c r="AZ130" s="29">
        <f t="shared" si="41"/>
        <v>0</v>
      </c>
      <c r="BA130" s="29">
        <f t="shared" si="41"/>
        <v>0</v>
      </c>
      <c r="BB130" s="29">
        <f t="shared" si="41"/>
        <v>0</v>
      </c>
      <c r="BC130" s="29">
        <f t="shared" si="41"/>
        <v>0</v>
      </c>
      <c r="BD130" s="29">
        <f t="shared" si="41"/>
        <v>0</v>
      </c>
      <c r="BE130" s="29">
        <f t="shared" si="41"/>
        <v>0</v>
      </c>
      <c r="BF130" s="23"/>
      <c r="BG130" s="192"/>
      <c r="BH130" s="192"/>
      <c r="BI130" s="47"/>
    </row>
    <row r="131" spans="1:63" s="30" customFormat="1" ht="12" customHeight="1" thickBot="1">
      <c r="A131" s="609" t="s">
        <v>213</v>
      </c>
      <c r="B131" s="609" t="s">
        <v>47</v>
      </c>
      <c r="C131" s="195" t="s">
        <v>195</v>
      </c>
      <c r="D131" s="32">
        <v>4</v>
      </c>
      <c r="E131" s="32">
        <v>4</v>
      </c>
      <c r="F131" s="32">
        <v>4</v>
      </c>
      <c r="G131" s="32">
        <v>4</v>
      </c>
      <c r="H131" s="32">
        <v>4</v>
      </c>
      <c r="I131" s="32">
        <v>4</v>
      </c>
      <c r="J131" s="32">
        <v>4</v>
      </c>
      <c r="K131" s="32">
        <v>4</v>
      </c>
      <c r="L131" s="32">
        <v>4</v>
      </c>
      <c r="M131" s="32">
        <v>4</v>
      </c>
      <c r="N131" s="32">
        <v>4</v>
      </c>
      <c r="O131" s="43">
        <v>0</v>
      </c>
      <c r="P131" s="43">
        <v>0</v>
      </c>
      <c r="Q131" s="43">
        <v>0</v>
      </c>
      <c r="R131" s="198">
        <v>0</v>
      </c>
      <c r="S131" s="198">
        <v>0</v>
      </c>
      <c r="T131" s="197">
        <v>0</v>
      </c>
      <c r="U131" s="32"/>
      <c r="V131" s="32"/>
      <c r="W131" s="45">
        <f aca="true" t="shared" si="42" ref="W131:W136">SUM(D131:T131)</f>
        <v>44</v>
      </c>
      <c r="X131" s="45">
        <f aca="true" t="shared" si="43" ref="X131:X136">SUM(Y131:BE131)</f>
        <v>42</v>
      </c>
      <c r="Y131" s="32">
        <v>7</v>
      </c>
      <c r="Z131" s="32">
        <v>7</v>
      </c>
      <c r="AA131" s="32">
        <v>7</v>
      </c>
      <c r="AB131" s="32">
        <v>7</v>
      </c>
      <c r="AC131" s="32">
        <v>7</v>
      </c>
      <c r="AD131" s="32">
        <v>7</v>
      </c>
      <c r="AE131" s="43">
        <v>0</v>
      </c>
      <c r="AF131" s="43">
        <v>0</v>
      </c>
      <c r="AG131" s="43">
        <v>0</v>
      </c>
      <c r="AH131" s="198">
        <v>0</v>
      </c>
      <c r="AI131" s="198">
        <v>0</v>
      </c>
      <c r="AJ131" s="198">
        <v>0</v>
      </c>
      <c r="AK131" s="197">
        <v>0</v>
      </c>
      <c r="AL131" s="197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23"/>
      <c r="BG131" s="191">
        <v>44</v>
      </c>
      <c r="BH131" s="191">
        <v>42</v>
      </c>
      <c r="BI131" s="47"/>
      <c r="BJ131" s="186"/>
      <c r="BK131" s="187"/>
    </row>
    <row r="132" spans="1:63" s="30" customFormat="1" ht="12" customHeight="1" thickBot="1">
      <c r="A132" s="609"/>
      <c r="B132" s="609"/>
      <c r="C132" s="195" t="s">
        <v>196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43">
        <v>0</v>
      </c>
      <c r="P132" s="43">
        <v>0</v>
      </c>
      <c r="Q132" s="43">
        <v>0</v>
      </c>
      <c r="R132" s="198">
        <v>0</v>
      </c>
      <c r="S132" s="198">
        <v>0</v>
      </c>
      <c r="T132" s="197">
        <v>0</v>
      </c>
      <c r="U132" s="32"/>
      <c r="V132" s="32"/>
      <c r="W132" s="45">
        <f t="shared" si="42"/>
        <v>0</v>
      </c>
      <c r="X132" s="45">
        <f t="shared" si="43"/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43">
        <v>0</v>
      </c>
      <c r="AF132" s="43">
        <v>0</v>
      </c>
      <c r="AG132" s="43">
        <v>0</v>
      </c>
      <c r="AH132" s="198">
        <v>0</v>
      </c>
      <c r="AI132" s="198">
        <v>0</v>
      </c>
      <c r="AJ132" s="198">
        <v>0</v>
      </c>
      <c r="AK132" s="197">
        <v>0</v>
      </c>
      <c r="AL132" s="197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23"/>
      <c r="BG132" s="191"/>
      <c r="BH132" s="191"/>
      <c r="BI132" s="47"/>
      <c r="BJ132" s="186"/>
      <c r="BK132" s="187"/>
    </row>
    <row r="133" spans="1:60" ht="12.75" customHeight="1" thickBot="1">
      <c r="A133" s="609" t="s">
        <v>48</v>
      </c>
      <c r="B133" s="609" t="s">
        <v>79</v>
      </c>
      <c r="C133" s="195" t="s">
        <v>195</v>
      </c>
      <c r="D133" s="32">
        <v>4</v>
      </c>
      <c r="E133" s="32">
        <v>4</v>
      </c>
      <c r="F133" s="32">
        <v>4</v>
      </c>
      <c r="G133" s="32">
        <v>4</v>
      </c>
      <c r="H133" s="32">
        <v>4</v>
      </c>
      <c r="I133" s="32">
        <v>4</v>
      </c>
      <c r="J133" s="32">
        <v>4</v>
      </c>
      <c r="K133" s="32">
        <v>4</v>
      </c>
      <c r="L133" s="32">
        <v>4</v>
      </c>
      <c r="M133" s="32">
        <v>4</v>
      </c>
      <c r="N133" s="32">
        <v>4</v>
      </c>
      <c r="O133" s="43">
        <v>0</v>
      </c>
      <c r="P133" s="43">
        <v>0</v>
      </c>
      <c r="Q133" s="43">
        <v>0</v>
      </c>
      <c r="R133" s="198">
        <v>0</v>
      </c>
      <c r="S133" s="198">
        <v>0</v>
      </c>
      <c r="T133" s="197">
        <v>0</v>
      </c>
      <c r="U133" s="32">
        <v>0</v>
      </c>
      <c r="V133" s="32">
        <v>0</v>
      </c>
      <c r="W133" s="45">
        <f t="shared" si="42"/>
        <v>44</v>
      </c>
      <c r="X133" s="45">
        <f t="shared" si="43"/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43">
        <v>0</v>
      </c>
      <c r="AF133" s="43">
        <v>0</v>
      </c>
      <c r="AG133" s="43">
        <v>0</v>
      </c>
      <c r="AH133" s="198">
        <v>0</v>
      </c>
      <c r="AI133" s="198">
        <v>0</v>
      </c>
      <c r="AJ133" s="198">
        <v>0</v>
      </c>
      <c r="AK133" s="197">
        <v>0</v>
      </c>
      <c r="AL133" s="197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G133" s="191">
        <v>44</v>
      </c>
      <c r="BH133" s="191">
        <v>0</v>
      </c>
    </row>
    <row r="134" spans="1:61" ht="12.75" customHeight="1" thickBot="1">
      <c r="A134" s="609"/>
      <c r="B134" s="609"/>
      <c r="C134" s="195" t="s">
        <v>196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43">
        <v>0</v>
      </c>
      <c r="P134" s="43">
        <v>0</v>
      </c>
      <c r="Q134" s="43">
        <v>0</v>
      </c>
      <c r="R134" s="198">
        <v>0</v>
      </c>
      <c r="S134" s="198">
        <v>0</v>
      </c>
      <c r="T134" s="197">
        <v>0</v>
      </c>
      <c r="U134" s="32">
        <v>0</v>
      </c>
      <c r="V134" s="32">
        <v>0</v>
      </c>
      <c r="W134" s="45">
        <f t="shared" si="42"/>
        <v>0</v>
      </c>
      <c r="X134" s="45">
        <f t="shared" si="43"/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43">
        <v>0</v>
      </c>
      <c r="AF134" s="43">
        <v>0</v>
      </c>
      <c r="AG134" s="43">
        <v>0</v>
      </c>
      <c r="AH134" s="198">
        <v>0</v>
      </c>
      <c r="AI134" s="198">
        <v>0</v>
      </c>
      <c r="AJ134" s="198">
        <v>0</v>
      </c>
      <c r="AK134" s="197">
        <v>0</v>
      </c>
      <c r="AL134" s="197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G134" s="191"/>
      <c r="BH134" s="191"/>
      <c r="BI134" s="47"/>
    </row>
    <row r="135" spans="1:61" ht="12.75" customHeight="1" thickBot="1">
      <c r="A135" s="183" t="s">
        <v>214</v>
      </c>
      <c r="B135" s="183" t="s">
        <v>201</v>
      </c>
      <c r="C135" s="195" t="s">
        <v>195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43">
        <v>0</v>
      </c>
      <c r="P135" s="43">
        <v>0</v>
      </c>
      <c r="Q135" s="43">
        <v>0</v>
      </c>
      <c r="R135" s="198">
        <v>0</v>
      </c>
      <c r="S135" s="198">
        <v>0</v>
      </c>
      <c r="T135" s="197">
        <v>0</v>
      </c>
      <c r="U135" s="32"/>
      <c r="V135" s="32"/>
      <c r="W135" s="45">
        <f t="shared" si="42"/>
        <v>0</v>
      </c>
      <c r="X135" s="45">
        <f t="shared" si="43"/>
        <v>36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43">
        <v>36</v>
      </c>
      <c r="AF135" s="43">
        <v>0</v>
      </c>
      <c r="AG135" s="43">
        <v>0</v>
      </c>
      <c r="AH135" s="198">
        <v>0</v>
      </c>
      <c r="AI135" s="198">
        <v>0</v>
      </c>
      <c r="AJ135" s="198">
        <v>0</v>
      </c>
      <c r="AK135" s="197">
        <v>0</v>
      </c>
      <c r="AL135" s="197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G135" s="193">
        <v>0</v>
      </c>
      <c r="BH135" s="193">
        <v>36</v>
      </c>
      <c r="BI135" s="47"/>
    </row>
    <row r="136" spans="1:61" ht="12.75" customHeight="1" thickBot="1">
      <c r="A136" s="183" t="s">
        <v>115</v>
      </c>
      <c r="B136" s="183" t="s">
        <v>49</v>
      </c>
      <c r="C136" s="195" t="s">
        <v>195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43">
        <v>0</v>
      </c>
      <c r="P136" s="43">
        <v>0</v>
      </c>
      <c r="Q136" s="43">
        <v>0</v>
      </c>
      <c r="R136" s="198">
        <v>0</v>
      </c>
      <c r="S136" s="198">
        <v>0</v>
      </c>
      <c r="T136" s="197">
        <v>0</v>
      </c>
      <c r="U136" s="32"/>
      <c r="V136" s="32"/>
      <c r="W136" s="45">
        <f t="shared" si="42"/>
        <v>0</v>
      </c>
      <c r="X136" s="45">
        <f t="shared" si="43"/>
        <v>36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43">
        <v>0</v>
      </c>
      <c r="AF136" s="43">
        <v>0</v>
      </c>
      <c r="AG136" s="43">
        <v>0</v>
      </c>
      <c r="AH136" s="198">
        <v>36</v>
      </c>
      <c r="AI136" s="198">
        <v>0</v>
      </c>
      <c r="AJ136" s="198">
        <v>0</v>
      </c>
      <c r="AK136" s="197">
        <v>0</v>
      </c>
      <c r="AL136" s="197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G136" s="193">
        <v>0</v>
      </c>
      <c r="BH136" s="193">
        <v>36</v>
      </c>
      <c r="BI136" s="47"/>
    </row>
    <row r="137" spans="1:60" s="30" customFormat="1" ht="12.75" customHeight="1" thickBot="1">
      <c r="A137" s="610" t="s">
        <v>116</v>
      </c>
      <c r="B137" s="611" t="s">
        <v>50</v>
      </c>
      <c r="C137" s="194" t="s">
        <v>195</v>
      </c>
      <c r="D137" s="29">
        <f>D139+D141+D143+D144</f>
        <v>9</v>
      </c>
      <c r="E137" s="29">
        <f aca="true" t="shared" si="44" ref="E137:BE137">E139+E141+E143+E144</f>
        <v>9</v>
      </c>
      <c r="F137" s="29">
        <f t="shared" si="44"/>
        <v>9</v>
      </c>
      <c r="G137" s="29">
        <f t="shared" si="44"/>
        <v>9</v>
      </c>
      <c r="H137" s="29">
        <f t="shared" si="44"/>
        <v>9</v>
      </c>
      <c r="I137" s="29">
        <f t="shared" si="44"/>
        <v>9</v>
      </c>
      <c r="J137" s="29">
        <f t="shared" si="44"/>
        <v>9</v>
      </c>
      <c r="K137" s="29">
        <f t="shared" si="44"/>
        <v>9</v>
      </c>
      <c r="L137" s="29">
        <f t="shared" si="44"/>
        <v>9</v>
      </c>
      <c r="M137" s="29">
        <f t="shared" si="44"/>
        <v>9</v>
      </c>
      <c r="N137" s="29">
        <f t="shared" si="44"/>
        <v>9</v>
      </c>
      <c r="O137" s="29">
        <f t="shared" si="44"/>
        <v>36</v>
      </c>
      <c r="P137" s="29">
        <f t="shared" si="44"/>
        <v>0</v>
      </c>
      <c r="Q137" s="29">
        <f t="shared" si="44"/>
        <v>0</v>
      </c>
      <c r="R137" s="29">
        <f t="shared" si="44"/>
        <v>36</v>
      </c>
      <c r="S137" s="29">
        <f t="shared" si="44"/>
        <v>0</v>
      </c>
      <c r="T137" s="29">
        <f t="shared" si="44"/>
        <v>0</v>
      </c>
      <c r="U137" s="29">
        <f t="shared" si="44"/>
        <v>0</v>
      </c>
      <c r="V137" s="29">
        <f t="shared" si="44"/>
        <v>0</v>
      </c>
      <c r="W137" s="29">
        <f t="shared" si="44"/>
        <v>171</v>
      </c>
      <c r="X137" s="29">
        <f t="shared" si="44"/>
        <v>132</v>
      </c>
      <c r="Y137" s="29">
        <f t="shared" si="44"/>
        <v>10</v>
      </c>
      <c r="Z137" s="29">
        <f t="shared" si="44"/>
        <v>10</v>
      </c>
      <c r="AA137" s="29">
        <f t="shared" si="44"/>
        <v>10</v>
      </c>
      <c r="AB137" s="29">
        <f t="shared" si="44"/>
        <v>10</v>
      </c>
      <c r="AC137" s="29">
        <f t="shared" si="44"/>
        <v>10</v>
      </c>
      <c r="AD137" s="29">
        <f t="shared" si="44"/>
        <v>10</v>
      </c>
      <c r="AE137" s="29">
        <f t="shared" si="44"/>
        <v>0</v>
      </c>
      <c r="AF137" s="29">
        <f t="shared" si="44"/>
        <v>36</v>
      </c>
      <c r="AG137" s="29">
        <f t="shared" si="44"/>
        <v>0</v>
      </c>
      <c r="AH137" s="29">
        <f t="shared" si="44"/>
        <v>0</v>
      </c>
      <c r="AI137" s="29">
        <f t="shared" si="44"/>
        <v>36</v>
      </c>
      <c r="AJ137" s="29">
        <f t="shared" si="44"/>
        <v>0</v>
      </c>
      <c r="AK137" s="29">
        <f t="shared" si="44"/>
        <v>0</v>
      </c>
      <c r="AL137" s="29">
        <f t="shared" si="44"/>
        <v>0</v>
      </c>
      <c r="AM137" s="29">
        <f t="shared" si="44"/>
        <v>0</v>
      </c>
      <c r="AN137" s="29">
        <f t="shared" si="44"/>
        <v>0</v>
      </c>
      <c r="AO137" s="29">
        <f t="shared" si="44"/>
        <v>0</v>
      </c>
      <c r="AP137" s="29">
        <f t="shared" si="44"/>
        <v>0</v>
      </c>
      <c r="AQ137" s="29">
        <f t="shared" si="44"/>
        <v>0</v>
      </c>
      <c r="AR137" s="29">
        <f t="shared" si="44"/>
        <v>0</v>
      </c>
      <c r="AS137" s="29">
        <f t="shared" si="44"/>
        <v>0</v>
      </c>
      <c r="AT137" s="29">
        <f t="shared" si="44"/>
        <v>0</v>
      </c>
      <c r="AU137" s="29">
        <f t="shared" si="44"/>
        <v>0</v>
      </c>
      <c r="AV137" s="29">
        <f t="shared" si="44"/>
        <v>0</v>
      </c>
      <c r="AW137" s="29">
        <f t="shared" si="44"/>
        <v>0</v>
      </c>
      <c r="AX137" s="29">
        <f t="shared" si="44"/>
        <v>0</v>
      </c>
      <c r="AY137" s="29">
        <f t="shared" si="44"/>
        <v>0</v>
      </c>
      <c r="AZ137" s="29">
        <f t="shared" si="44"/>
        <v>0</v>
      </c>
      <c r="BA137" s="29">
        <f t="shared" si="44"/>
        <v>0</v>
      </c>
      <c r="BB137" s="29">
        <f t="shared" si="44"/>
        <v>0</v>
      </c>
      <c r="BC137" s="29">
        <f t="shared" si="44"/>
        <v>0</v>
      </c>
      <c r="BD137" s="29">
        <f t="shared" si="44"/>
        <v>0</v>
      </c>
      <c r="BE137" s="29">
        <f t="shared" si="44"/>
        <v>0</v>
      </c>
      <c r="BF137" s="23"/>
      <c r="BG137" s="192">
        <v>171</v>
      </c>
      <c r="BH137" s="192">
        <v>132</v>
      </c>
    </row>
    <row r="138" spans="1:61" s="30" customFormat="1" ht="12" customHeight="1" thickBot="1">
      <c r="A138" s="610"/>
      <c r="B138" s="611"/>
      <c r="C138" s="194" t="s">
        <v>196</v>
      </c>
      <c r="D138" s="29">
        <f>D142</f>
        <v>0</v>
      </c>
      <c r="E138" s="29">
        <f aca="true" t="shared" si="45" ref="E138:BE138">E142</f>
        <v>0</v>
      </c>
      <c r="F138" s="29">
        <f t="shared" si="45"/>
        <v>0</v>
      </c>
      <c r="G138" s="29">
        <f t="shared" si="45"/>
        <v>0</v>
      </c>
      <c r="H138" s="29">
        <f t="shared" si="45"/>
        <v>0</v>
      </c>
      <c r="I138" s="29">
        <f t="shared" si="45"/>
        <v>0</v>
      </c>
      <c r="J138" s="29">
        <f t="shared" si="45"/>
        <v>0</v>
      </c>
      <c r="K138" s="29">
        <f t="shared" si="45"/>
        <v>0</v>
      </c>
      <c r="L138" s="29">
        <f t="shared" si="45"/>
        <v>0</v>
      </c>
      <c r="M138" s="29">
        <f t="shared" si="45"/>
        <v>0</v>
      </c>
      <c r="N138" s="29">
        <f t="shared" si="45"/>
        <v>0</v>
      </c>
      <c r="O138" s="29">
        <f t="shared" si="45"/>
        <v>0</v>
      </c>
      <c r="P138" s="29">
        <f t="shared" si="45"/>
        <v>0</v>
      </c>
      <c r="Q138" s="29">
        <f t="shared" si="45"/>
        <v>0</v>
      </c>
      <c r="R138" s="29">
        <f t="shared" si="45"/>
        <v>0</v>
      </c>
      <c r="S138" s="29">
        <f t="shared" si="45"/>
        <v>0</v>
      </c>
      <c r="T138" s="29">
        <f t="shared" si="45"/>
        <v>0</v>
      </c>
      <c r="U138" s="29">
        <f t="shared" si="45"/>
        <v>0</v>
      </c>
      <c r="V138" s="29">
        <f t="shared" si="45"/>
        <v>0</v>
      </c>
      <c r="W138" s="29">
        <f t="shared" si="45"/>
        <v>0</v>
      </c>
      <c r="X138" s="29">
        <f t="shared" si="45"/>
        <v>0</v>
      </c>
      <c r="Y138" s="29">
        <f t="shared" si="45"/>
        <v>0</v>
      </c>
      <c r="Z138" s="29">
        <f t="shared" si="45"/>
        <v>0</v>
      </c>
      <c r="AA138" s="29">
        <f t="shared" si="45"/>
        <v>0</v>
      </c>
      <c r="AB138" s="29">
        <f t="shared" si="45"/>
        <v>0</v>
      </c>
      <c r="AC138" s="29">
        <f t="shared" si="45"/>
        <v>0</v>
      </c>
      <c r="AD138" s="29">
        <f t="shared" si="45"/>
        <v>0</v>
      </c>
      <c r="AE138" s="29">
        <f t="shared" si="45"/>
        <v>0</v>
      </c>
      <c r="AF138" s="29">
        <f t="shared" si="45"/>
        <v>0</v>
      </c>
      <c r="AG138" s="29">
        <f t="shared" si="45"/>
        <v>0</v>
      </c>
      <c r="AH138" s="29">
        <f t="shared" si="45"/>
        <v>0</v>
      </c>
      <c r="AI138" s="29">
        <f t="shared" si="45"/>
        <v>0</v>
      </c>
      <c r="AJ138" s="29">
        <f t="shared" si="45"/>
        <v>0</v>
      </c>
      <c r="AK138" s="29">
        <f t="shared" si="45"/>
        <v>0</v>
      </c>
      <c r="AL138" s="29">
        <f t="shared" si="45"/>
        <v>0</v>
      </c>
      <c r="AM138" s="29">
        <f t="shared" si="45"/>
        <v>0</v>
      </c>
      <c r="AN138" s="29">
        <f t="shared" si="45"/>
        <v>0</v>
      </c>
      <c r="AO138" s="29">
        <f t="shared" si="45"/>
        <v>0</v>
      </c>
      <c r="AP138" s="29">
        <f t="shared" si="45"/>
        <v>0</v>
      </c>
      <c r="AQ138" s="29">
        <f t="shared" si="45"/>
        <v>0</v>
      </c>
      <c r="AR138" s="29">
        <f t="shared" si="45"/>
        <v>0</v>
      </c>
      <c r="AS138" s="29">
        <f t="shared" si="45"/>
        <v>0</v>
      </c>
      <c r="AT138" s="29">
        <f t="shared" si="45"/>
        <v>0</v>
      </c>
      <c r="AU138" s="29">
        <f t="shared" si="45"/>
        <v>0</v>
      </c>
      <c r="AV138" s="29">
        <f t="shared" si="45"/>
        <v>0</v>
      </c>
      <c r="AW138" s="29">
        <f t="shared" si="45"/>
        <v>0</v>
      </c>
      <c r="AX138" s="29">
        <f t="shared" si="45"/>
        <v>0</v>
      </c>
      <c r="AY138" s="29">
        <f t="shared" si="45"/>
        <v>0</v>
      </c>
      <c r="AZ138" s="29">
        <f t="shared" si="45"/>
        <v>0</v>
      </c>
      <c r="BA138" s="29">
        <f t="shared" si="45"/>
        <v>0</v>
      </c>
      <c r="BB138" s="29">
        <f t="shared" si="45"/>
        <v>0</v>
      </c>
      <c r="BC138" s="29">
        <f t="shared" si="45"/>
        <v>0</v>
      </c>
      <c r="BD138" s="29">
        <f t="shared" si="45"/>
        <v>0</v>
      </c>
      <c r="BE138" s="29">
        <f t="shared" si="45"/>
        <v>0</v>
      </c>
      <c r="BF138" s="23"/>
      <c r="BG138" s="192"/>
      <c r="BH138" s="192"/>
      <c r="BI138" s="47"/>
    </row>
    <row r="139" spans="1:63" s="30" customFormat="1" ht="12" customHeight="1" thickBot="1">
      <c r="A139" s="609" t="s">
        <v>215</v>
      </c>
      <c r="B139" s="609" t="s">
        <v>365</v>
      </c>
      <c r="C139" s="195" t="s">
        <v>195</v>
      </c>
      <c r="D139" s="32">
        <v>5</v>
      </c>
      <c r="E139" s="32">
        <v>5</v>
      </c>
      <c r="F139" s="32">
        <v>5</v>
      </c>
      <c r="G139" s="32">
        <v>5</v>
      </c>
      <c r="H139" s="32">
        <v>5</v>
      </c>
      <c r="I139" s="32">
        <v>5</v>
      </c>
      <c r="J139" s="32">
        <v>5</v>
      </c>
      <c r="K139" s="32">
        <v>5</v>
      </c>
      <c r="L139" s="32">
        <v>5</v>
      </c>
      <c r="M139" s="32">
        <v>5</v>
      </c>
      <c r="N139" s="32">
        <v>5</v>
      </c>
      <c r="O139" s="43">
        <v>0</v>
      </c>
      <c r="P139" s="43">
        <v>0</v>
      </c>
      <c r="Q139" s="43">
        <v>0</v>
      </c>
      <c r="R139" s="198">
        <v>0</v>
      </c>
      <c r="S139" s="198">
        <v>0</v>
      </c>
      <c r="T139" s="197">
        <v>0</v>
      </c>
      <c r="U139" s="32"/>
      <c r="V139" s="32"/>
      <c r="W139" s="45">
        <f>SUM(D139:T139)</f>
        <v>55</v>
      </c>
      <c r="X139" s="45">
        <f>SUM(Y139:BE139)</f>
        <v>60</v>
      </c>
      <c r="Y139" s="32">
        <v>10</v>
      </c>
      <c r="Z139" s="32">
        <v>10</v>
      </c>
      <c r="AA139" s="32">
        <v>10</v>
      </c>
      <c r="AB139" s="32">
        <v>10</v>
      </c>
      <c r="AC139" s="32">
        <v>10</v>
      </c>
      <c r="AD139" s="32">
        <v>10</v>
      </c>
      <c r="AE139" s="43">
        <v>0</v>
      </c>
      <c r="AF139" s="43">
        <v>0</v>
      </c>
      <c r="AG139" s="43">
        <v>0</v>
      </c>
      <c r="AH139" s="198">
        <v>0</v>
      </c>
      <c r="AI139" s="198">
        <v>0</v>
      </c>
      <c r="AJ139" s="198">
        <v>0</v>
      </c>
      <c r="AK139" s="197">
        <v>0</v>
      </c>
      <c r="AL139" s="197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23"/>
      <c r="BG139" s="191">
        <v>55</v>
      </c>
      <c r="BH139" s="191">
        <v>60</v>
      </c>
      <c r="BI139" s="47"/>
      <c r="BJ139" s="188"/>
      <c r="BK139" s="188"/>
    </row>
    <row r="140" spans="1:63" s="30" customFormat="1" ht="12" customHeight="1" thickBot="1">
      <c r="A140" s="609"/>
      <c r="B140" s="609"/>
      <c r="C140" s="195" t="s">
        <v>196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43">
        <v>0</v>
      </c>
      <c r="P140" s="43">
        <v>0</v>
      </c>
      <c r="Q140" s="43">
        <v>0</v>
      </c>
      <c r="R140" s="198">
        <v>0</v>
      </c>
      <c r="S140" s="198">
        <v>0</v>
      </c>
      <c r="T140" s="197">
        <v>0</v>
      </c>
      <c r="U140" s="32"/>
      <c r="V140" s="32"/>
      <c r="W140" s="45">
        <f>SUM(D140:T140)</f>
        <v>0</v>
      </c>
      <c r="X140" s="45">
        <f>SUM(Y140:BE140)</f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43">
        <v>0</v>
      </c>
      <c r="AF140" s="43">
        <v>0</v>
      </c>
      <c r="AG140" s="43">
        <v>0</v>
      </c>
      <c r="AH140" s="198">
        <v>0</v>
      </c>
      <c r="AI140" s="198">
        <v>0</v>
      </c>
      <c r="AJ140" s="198">
        <v>0</v>
      </c>
      <c r="AK140" s="197">
        <v>0</v>
      </c>
      <c r="AL140" s="197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23"/>
      <c r="BG140" s="191"/>
      <c r="BH140" s="191"/>
      <c r="BI140" s="47"/>
      <c r="BJ140" s="188"/>
      <c r="BK140" s="188"/>
    </row>
    <row r="141" spans="1:60" ht="12.75" customHeight="1" thickBot="1">
      <c r="A141" s="609" t="s">
        <v>216</v>
      </c>
      <c r="B141" s="609" t="s">
        <v>51</v>
      </c>
      <c r="C141" s="195" t="s">
        <v>195</v>
      </c>
      <c r="D141" s="32">
        <v>4</v>
      </c>
      <c r="E141" s="32">
        <v>4</v>
      </c>
      <c r="F141" s="32">
        <v>4</v>
      </c>
      <c r="G141" s="32">
        <v>4</v>
      </c>
      <c r="H141" s="32">
        <v>4</v>
      </c>
      <c r="I141" s="32">
        <v>4</v>
      </c>
      <c r="J141" s="32">
        <v>4</v>
      </c>
      <c r="K141" s="32">
        <v>4</v>
      </c>
      <c r="L141" s="32">
        <v>4</v>
      </c>
      <c r="M141" s="32">
        <v>4</v>
      </c>
      <c r="N141" s="32">
        <v>4</v>
      </c>
      <c r="O141" s="43">
        <v>0</v>
      </c>
      <c r="P141" s="43">
        <v>0</v>
      </c>
      <c r="Q141" s="43">
        <v>0</v>
      </c>
      <c r="R141" s="198">
        <v>0</v>
      </c>
      <c r="S141" s="198">
        <v>0</v>
      </c>
      <c r="T141" s="197">
        <v>0</v>
      </c>
      <c r="U141" s="32">
        <v>0</v>
      </c>
      <c r="V141" s="32">
        <v>0</v>
      </c>
      <c r="W141" s="45">
        <f>SUM(D141:T141)</f>
        <v>44</v>
      </c>
      <c r="X141" s="45">
        <f>SUM(Y141:BE141)</f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43">
        <v>0</v>
      </c>
      <c r="AF141" s="43">
        <v>0</v>
      </c>
      <c r="AG141" s="43">
        <v>0</v>
      </c>
      <c r="AH141" s="198">
        <v>0</v>
      </c>
      <c r="AI141" s="198">
        <v>0</v>
      </c>
      <c r="AJ141" s="198">
        <v>0</v>
      </c>
      <c r="AK141" s="197">
        <v>0</v>
      </c>
      <c r="AL141" s="197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G141" s="191">
        <v>44</v>
      </c>
      <c r="BH141" s="191">
        <v>0</v>
      </c>
    </row>
    <row r="142" spans="1:61" ht="12.75" customHeight="1" thickBot="1">
      <c r="A142" s="609"/>
      <c r="B142" s="609"/>
      <c r="C142" s="195" t="s">
        <v>196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43">
        <v>0</v>
      </c>
      <c r="P142" s="43">
        <v>0</v>
      </c>
      <c r="Q142" s="43">
        <v>0</v>
      </c>
      <c r="R142" s="198">
        <v>0</v>
      </c>
      <c r="S142" s="198">
        <v>0</v>
      </c>
      <c r="T142" s="197">
        <v>0</v>
      </c>
      <c r="U142" s="32">
        <v>0</v>
      </c>
      <c r="V142" s="32">
        <v>0</v>
      </c>
      <c r="W142" s="45">
        <f>SUM(D142:T142)</f>
        <v>0</v>
      </c>
      <c r="X142" s="45">
        <f>SUM(Y142:BE142)</f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43">
        <v>0</v>
      </c>
      <c r="AF142" s="43">
        <v>0</v>
      </c>
      <c r="AG142" s="43">
        <v>0</v>
      </c>
      <c r="AH142" s="198">
        <v>0</v>
      </c>
      <c r="AI142" s="198">
        <v>0</v>
      </c>
      <c r="AJ142" s="198">
        <v>0</v>
      </c>
      <c r="AK142" s="197">
        <v>0</v>
      </c>
      <c r="AL142" s="197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G142" s="191"/>
      <c r="BH142" s="191"/>
      <c r="BI142" s="47"/>
    </row>
    <row r="143" spans="1:63" ht="12.75" customHeight="1" thickBot="1">
      <c r="A143" s="183" t="s">
        <v>117</v>
      </c>
      <c r="B143" s="183" t="s">
        <v>201</v>
      </c>
      <c r="C143" s="195" t="s">
        <v>195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43">
        <v>36</v>
      </c>
      <c r="P143" s="43">
        <v>0</v>
      </c>
      <c r="Q143" s="43">
        <v>0</v>
      </c>
      <c r="R143" s="198">
        <v>0</v>
      </c>
      <c r="S143" s="198">
        <v>0</v>
      </c>
      <c r="T143" s="197">
        <v>0</v>
      </c>
      <c r="U143" s="32"/>
      <c r="V143" s="32"/>
      <c r="W143" s="45">
        <f aca="true" t="shared" si="46" ref="W143:W150">SUM(D143:T143)</f>
        <v>36</v>
      </c>
      <c r="X143" s="45">
        <f aca="true" t="shared" si="47" ref="X143:X150">SUM(Y143:BE143)</f>
        <v>36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43">
        <v>0</v>
      </c>
      <c r="AF143" s="43">
        <v>36</v>
      </c>
      <c r="AG143" s="43">
        <v>0</v>
      </c>
      <c r="AH143" s="198">
        <v>0</v>
      </c>
      <c r="AI143" s="198">
        <v>0</v>
      </c>
      <c r="AJ143" s="198">
        <v>0</v>
      </c>
      <c r="AK143" s="197">
        <v>0</v>
      </c>
      <c r="AL143" s="197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G143" s="193">
        <v>36</v>
      </c>
      <c r="BH143" s="193">
        <v>36</v>
      </c>
      <c r="BI143" s="47"/>
      <c r="BJ143" s="186"/>
      <c r="BK143" s="187"/>
    </row>
    <row r="144" spans="1:61" ht="13.5" customHeight="1" thickBot="1">
      <c r="A144" s="183" t="s">
        <v>118</v>
      </c>
      <c r="B144" s="183" t="s">
        <v>49</v>
      </c>
      <c r="C144" s="195" t="s">
        <v>195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43">
        <v>0</v>
      </c>
      <c r="P144" s="43">
        <v>0</v>
      </c>
      <c r="Q144" s="43">
        <v>0</v>
      </c>
      <c r="R144" s="198">
        <v>36</v>
      </c>
      <c r="S144" s="198">
        <v>0</v>
      </c>
      <c r="T144" s="197">
        <v>0</v>
      </c>
      <c r="U144" s="32"/>
      <c r="V144" s="32"/>
      <c r="W144" s="45">
        <f t="shared" si="46"/>
        <v>36</v>
      </c>
      <c r="X144" s="45">
        <f t="shared" si="47"/>
        <v>36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43">
        <v>0</v>
      </c>
      <c r="AF144" s="43">
        <v>0</v>
      </c>
      <c r="AG144" s="43">
        <v>0</v>
      </c>
      <c r="AH144" s="198">
        <v>0</v>
      </c>
      <c r="AI144" s="198">
        <v>36</v>
      </c>
      <c r="AJ144" s="198">
        <v>0</v>
      </c>
      <c r="AK144" s="197">
        <v>0</v>
      </c>
      <c r="AL144" s="197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G144" s="193">
        <v>36</v>
      </c>
      <c r="BH144" s="193">
        <v>36</v>
      </c>
      <c r="BI144" s="47"/>
    </row>
    <row r="145" spans="1:61" ht="13.5" customHeight="1" thickBot="1">
      <c r="A145" s="610" t="s">
        <v>119</v>
      </c>
      <c r="B145" s="611" t="s">
        <v>52</v>
      </c>
      <c r="C145" s="199" t="s">
        <v>195</v>
      </c>
      <c r="D145" s="29">
        <f>D147+D149+D150</f>
        <v>4</v>
      </c>
      <c r="E145" s="29">
        <f aca="true" t="shared" si="48" ref="E145:BE145">E147+E149+E150</f>
        <v>4</v>
      </c>
      <c r="F145" s="29">
        <f t="shared" si="48"/>
        <v>4</v>
      </c>
      <c r="G145" s="29">
        <f t="shared" si="48"/>
        <v>4</v>
      </c>
      <c r="H145" s="29">
        <f t="shared" si="48"/>
        <v>4</v>
      </c>
      <c r="I145" s="29">
        <f t="shared" si="48"/>
        <v>4</v>
      </c>
      <c r="J145" s="29">
        <f t="shared" si="48"/>
        <v>4</v>
      </c>
      <c r="K145" s="29">
        <f t="shared" si="48"/>
        <v>4</v>
      </c>
      <c r="L145" s="29">
        <f t="shared" si="48"/>
        <v>4</v>
      </c>
      <c r="M145" s="29">
        <f t="shared" si="48"/>
        <v>4</v>
      </c>
      <c r="N145" s="29">
        <f t="shared" si="48"/>
        <v>4</v>
      </c>
      <c r="O145" s="29">
        <f t="shared" si="48"/>
        <v>0</v>
      </c>
      <c r="P145" s="29">
        <f t="shared" si="48"/>
        <v>36</v>
      </c>
      <c r="Q145" s="29">
        <f t="shared" si="48"/>
        <v>0</v>
      </c>
      <c r="R145" s="29">
        <f t="shared" si="48"/>
        <v>0</v>
      </c>
      <c r="S145" s="29">
        <f t="shared" si="48"/>
        <v>36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116</v>
      </c>
      <c r="X145" s="29">
        <f t="shared" si="48"/>
        <v>126</v>
      </c>
      <c r="Y145" s="29">
        <f t="shared" si="48"/>
        <v>9</v>
      </c>
      <c r="Z145" s="29">
        <f t="shared" si="48"/>
        <v>9</v>
      </c>
      <c r="AA145" s="29">
        <f t="shared" si="48"/>
        <v>9</v>
      </c>
      <c r="AB145" s="29">
        <f t="shared" si="48"/>
        <v>9</v>
      </c>
      <c r="AC145" s="29">
        <f t="shared" si="48"/>
        <v>9</v>
      </c>
      <c r="AD145" s="29">
        <f t="shared" si="48"/>
        <v>9</v>
      </c>
      <c r="AE145" s="29">
        <f t="shared" si="48"/>
        <v>0</v>
      </c>
      <c r="AF145" s="29">
        <f t="shared" si="48"/>
        <v>0</v>
      </c>
      <c r="AG145" s="29">
        <f t="shared" si="48"/>
        <v>36</v>
      </c>
      <c r="AH145" s="29">
        <f t="shared" si="48"/>
        <v>0</v>
      </c>
      <c r="AI145" s="29">
        <f t="shared" si="48"/>
        <v>0</v>
      </c>
      <c r="AJ145" s="29">
        <f t="shared" si="48"/>
        <v>36</v>
      </c>
      <c r="AK145" s="29">
        <f t="shared" si="48"/>
        <v>0</v>
      </c>
      <c r="AL145" s="29">
        <f t="shared" si="48"/>
        <v>0</v>
      </c>
      <c r="AM145" s="29">
        <f t="shared" si="48"/>
        <v>0</v>
      </c>
      <c r="AN145" s="29">
        <f t="shared" si="48"/>
        <v>0</v>
      </c>
      <c r="AO145" s="29">
        <f t="shared" si="48"/>
        <v>0</v>
      </c>
      <c r="AP145" s="29">
        <f t="shared" si="48"/>
        <v>0</v>
      </c>
      <c r="AQ145" s="29">
        <f t="shared" si="48"/>
        <v>0</v>
      </c>
      <c r="AR145" s="29">
        <f t="shared" si="48"/>
        <v>0</v>
      </c>
      <c r="AS145" s="29">
        <f t="shared" si="48"/>
        <v>0</v>
      </c>
      <c r="AT145" s="29">
        <f t="shared" si="48"/>
        <v>0</v>
      </c>
      <c r="AU145" s="29">
        <f t="shared" si="48"/>
        <v>0</v>
      </c>
      <c r="AV145" s="29">
        <f t="shared" si="48"/>
        <v>0</v>
      </c>
      <c r="AW145" s="29">
        <f t="shared" si="48"/>
        <v>0</v>
      </c>
      <c r="AX145" s="29">
        <f t="shared" si="48"/>
        <v>0</v>
      </c>
      <c r="AY145" s="29">
        <f t="shared" si="48"/>
        <v>0</v>
      </c>
      <c r="AZ145" s="29">
        <f t="shared" si="48"/>
        <v>0</v>
      </c>
      <c r="BA145" s="29">
        <f t="shared" si="48"/>
        <v>0</v>
      </c>
      <c r="BB145" s="29">
        <f t="shared" si="48"/>
        <v>0</v>
      </c>
      <c r="BC145" s="29">
        <f t="shared" si="48"/>
        <v>0</v>
      </c>
      <c r="BD145" s="29">
        <f t="shared" si="48"/>
        <v>0</v>
      </c>
      <c r="BE145" s="29">
        <f t="shared" si="48"/>
        <v>0</v>
      </c>
      <c r="BG145" s="192">
        <v>116</v>
      </c>
      <c r="BH145" s="192">
        <v>126</v>
      </c>
      <c r="BI145" s="47"/>
    </row>
    <row r="146" spans="1:61" ht="13.5" customHeight="1" thickBot="1">
      <c r="A146" s="610"/>
      <c r="B146" s="611"/>
      <c r="C146" s="199" t="s">
        <v>196</v>
      </c>
      <c r="D146" s="29">
        <f>D148</f>
        <v>0</v>
      </c>
      <c r="E146" s="29">
        <f aca="true" t="shared" si="49" ref="E146:BE146">E148</f>
        <v>0</v>
      </c>
      <c r="F146" s="29">
        <f t="shared" si="49"/>
        <v>0</v>
      </c>
      <c r="G146" s="29">
        <f t="shared" si="49"/>
        <v>0</v>
      </c>
      <c r="H146" s="29">
        <f t="shared" si="49"/>
        <v>0</v>
      </c>
      <c r="I146" s="29">
        <f t="shared" si="49"/>
        <v>0</v>
      </c>
      <c r="J146" s="29">
        <f t="shared" si="49"/>
        <v>0</v>
      </c>
      <c r="K146" s="29">
        <f t="shared" si="49"/>
        <v>0</v>
      </c>
      <c r="L146" s="29">
        <f t="shared" si="49"/>
        <v>0</v>
      </c>
      <c r="M146" s="29">
        <f t="shared" si="49"/>
        <v>0</v>
      </c>
      <c r="N146" s="29">
        <f t="shared" si="49"/>
        <v>0</v>
      </c>
      <c r="O146" s="29">
        <f t="shared" si="49"/>
        <v>0</v>
      </c>
      <c r="P146" s="29">
        <f t="shared" si="49"/>
        <v>0</v>
      </c>
      <c r="Q146" s="29">
        <f t="shared" si="49"/>
        <v>0</v>
      </c>
      <c r="R146" s="29">
        <f t="shared" si="49"/>
        <v>0</v>
      </c>
      <c r="S146" s="29">
        <f t="shared" si="49"/>
        <v>0</v>
      </c>
      <c r="T146" s="29">
        <f t="shared" si="49"/>
        <v>0</v>
      </c>
      <c r="U146" s="29">
        <f t="shared" si="49"/>
        <v>0</v>
      </c>
      <c r="V146" s="29">
        <f t="shared" si="49"/>
        <v>0</v>
      </c>
      <c r="W146" s="29">
        <f t="shared" si="49"/>
        <v>0</v>
      </c>
      <c r="X146" s="29">
        <f t="shared" si="49"/>
        <v>0</v>
      </c>
      <c r="Y146" s="29">
        <f t="shared" si="49"/>
        <v>0</v>
      </c>
      <c r="Z146" s="29">
        <f t="shared" si="49"/>
        <v>0</v>
      </c>
      <c r="AA146" s="29">
        <f t="shared" si="49"/>
        <v>0</v>
      </c>
      <c r="AB146" s="29">
        <f t="shared" si="49"/>
        <v>0</v>
      </c>
      <c r="AC146" s="29">
        <f t="shared" si="49"/>
        <v>0</v>
      </c>
      <c r="AD146" s="29">
        <f t="shared" si="49"/>
        <v>0</v>
      </c>
      <c r="AE146" s="29">
        <f t="shared" si="49"/>
        <v>0</v>
      </c>
      <c r="AF146" s="29">
        <f t="shared" si="49"/>
        <v>0</v>
      </c>
      <c r="AG146" s="29">
        <f t="shared" si="49"/>
        <v>0</v>
      </c>
      <c r="AH146" s="29">
        <f t="shared" si="49"/>
        <v>0</v>
      </c>
      <c r="AI146" s="29">
        <f t="shared" si="49"/>
        <v>0</v>
      </c>
      <c r="AJ146" s="29">
        <f t="shared" si="49"/>
        <v>0</v>
      </c>
      <c r="AK146" s="29">
        <f t="shared" si="49"/>
        <v>0</v>
      </c>
      <c r="AL146" s="29">
        <f t="shared" si="49"/>
        <v>0</v>
      </c>
      <c r="AM146" s="29">
        <f t="shared" si="49"/>
        <v>0</v>
      </c>
      <c r="AN146" s="29">
        <f t="shared" si="49"/>
        <v>0</v>
      </c>
      <c r="AO146" s="29">
        <f t="shared" si="49"/>
        <v>0</v>
      </c>
      <c r="AP146" s="29">
        <f t="shared" si="49"/>
        <v>0</v>
      </c>
      <c r="AQ146" s="29">
        <f t="shared" si="49"/>
        <v>0</v>
      </c>
      <c r="AR146" s="29">
        <f t="shared" si="49"/>
        <v>0</v>
      </c>
      <c r="AS146" s="29">
        <f t="shared" si="49"/>
        <v>0</v>
      </c>
      <c r="AT146" s="29">
        <f t="shared" si="49"/>
        <v>0</v>
      </c>
      <c r="AU146" s="29">
        <f t="shared" si="49"/>
        <v>0</v>
      </c>
      <c r="AV146" s="29">
        <f t="shared" si="49"/>
        <v>0</v>
      </c>
      <c r="AW146" s="29">
        <f t="shared" si="49"/>
        <v>0</v>
      </c>
      <c r="AX146" s="29">
        <f t="shared" si="49"/>
        <v>0</v>
      </c>
      <c r="AY146" s="29">
        <f t="shared" si="49"/>
        <v>0</v>
      </c>
      <c r="AZ146" s="29">
        <f t="shared" si="49"/>
        <v>0</v>
      </c>
      <c r="BA146" s="29">
        <f t="shared" si="49"/>
        <v>0</v>
      </c>
      <c r="BB146" s="29">
        <f t="shared" si="49"/>
        <v>0</v>
      </c>
      <c r="BC146" s="29">
        <f t="shared" si="49"/>
        <v>0</v>
      </c>
      <c r="BD146" s="29">
        <f t="shared" si="49"/>
        <v>0</v>
      </c>
      <c r="BE146" s="29">
        <f t="shared" si="49"/>
        <v>0</v>
      </c>
      <c r="BG146" s="192"/>
      <c r="BH146" s="192"/>
      <c r="BI146" s="47"/>
    </row>
    <row r="147" spans="1:61" ht="13.5" customHeight="1" thickBot="1">
      <c r="A147" s="609" t="s">
        <v>217</v>
      </c>
      <c r="B147" s="609" t="s">
        <v>53</v>
      </c>
      <c r="C147" s="195" t="s">
        <v>195</v>
      </c>
      <c r="D147" s="32">
        <v>4</v>
      </c>
      <c r="E147" s="32">
        <v>4</v>
      </c>
      <c r="F147" s="32">
        <v>4</v>
      </c>
      <c r="G147" s="32">
        <v>4</v>
      </c>
      <c r="H147" s="32">
        <v>4</v>
      </c>
      <c r="I147" s="32">
        <v>4</v>
      </c>
      <c r="J147" s="32">
        <v>4</v>
      </c>
      <c r="K147" s="32">
        <v>4</v>
      </c>
      <c r="L147" s="32">
        <v>4</v>
      </c>
      <c r="M147" s="32">
        <v>4</v>
      </c>
      <c r="N147" s="32">
        <v>4</v>
      </c>
      <c r="O147" s="43">
        <v>0</v>
      </c>
      <c r="P147" s="43">
        <v>0</v>
      </c>
      <c r="Q147" s="43">
        <v>0</v>
      </c>
      <c r="R147" s="198">
        <v>0</v>
      </c>
      <c r="S147" s="198">
        <v>0</v>
      </c>
      <c r="T147" s="197">
        <v>0</v>
      </c>
      <c r="U147" s="32"/>
      <c r="V147" s="32"/>
      <c r="W147" s="45">
        <f t="shared" si="46"/>
        <v>44</v>
      </c>
      <c r="X147" s="45">
        <f t="shared" si="47"/>
        <v>54</v>
      </c>
      <c r="Y147" s="32">
        <v>9</v>
      </c>
      <c r="Z147" s="32">
        <v>9</v>
      </c>
      <c r="AA147" s="32">
        <v>9</v>
      </c>
      <c r="AB147" s="32">
        <v>9</v>
      </c>
      <c r="AC147" s="32">
        <v>9</v>
      </c>
      <c r="AD147" s="32">
        <v>9</v>
      </c>
      <c r="AE147" s="43">
        <v>0</v>
      </c>
      <c r="AF147" s="43">
        <v>0</v>
      </c>
      <c r="AG147" s="43">
        <v>0</v>
      </c>
      <c r="AH147" s="198">
        <v>0</v>
      </c>
      <c r="AI147" s="198">
        <v>0</v>
      </c>
      <c r="AJ147" s="198">
        <v>0</v>
      </c>
      <c r="AK147" s="197">
        <v>0</v>
      </c>
      <c r="AL147" s="197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G147" s="191">
        <v>44</v>
      </c>
      <c r="BH147" s="191">
        <v>54</v>
      </c>
      <c r="BI147" s="47"/>
    </row>
    <row r="148" spans="1:61" ht="13.5" customHeight="1" thickBot="1">
      <c r="A148" s="609"/>
      <c r="B148" s="609"/>
      <c r="C148" s="195" t="s">
        <v>196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43">
        <v>0</v>
      </c>
      <c r="P148" s="43">
        <v>0</v>
      </c>
      <c r="Q148" s="43">
        <v>0</v>
      </c>
      <c r="R148" s="198">
        <v>0</v>
      </c>
      <c r="S148" s="198">
        <v>0</v>
      </c>
      <c r="T148" s="197">
        <v>0</v>
      </c>
      <c r="U148" s="32"/>
      <c r="V148" s="32"/>
      <c r="W148" s="45">
        <f t="shared" si="46"/>
        <v>0</v>
      </c>
      <c r="X148" s="45">
        <f t="shared" si="47"/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43">
        <v>0</v>
      </c>
      <c r="AF148" s="43">
        <v>0</v>
      </c>
      <c r="AG148" s="43">
        <v>0</v>
      </c>
      <c r="AH148" s="198">
        <v>0</v>
      </c>
      <c r="AI148" s="198">
        <v>0</v>
      </c>
      <c r="AJ148" s="198">
        <v>0</v>
      </c>
      <c r="AK148" s="197">
        <v>0</v>
      </c>
      <c r="AL148" s="197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G148" s="191"/>
      <c r="BH148" s="191"/>
      <c r="BI148" s="47"/>
    </row>
    <row r="149" spans="1:61" ht="13.5" customHeight="1" thickBot="1">
      <c r="A149" s="183" t="s">
        <v>120</v>
      </c>
      <c r="B149" s="183" t="s">
        <v>201</v>
      </c>
      <c r="C149" s="195" t="s">
        <v>195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43">
        <v>0</v>
      </c>
      <c r="P149" s="43">
        <v>36</v>
      </c>
      <c r="Q149" s="43">
        <v>0</v>
      </c>
      <c r="R149" s="198">
        <v>0</v>
      </c>
      <c r="S149" s="198">
        <v>0</v>
      </c>
      <c r="T149" s="197">
        <v>0</v>
      </c>
      <c r="U149" s="32"/>
      <c r="V149" s="32"/>
      <c r="W149" s="45">
        <f t="shared" si="46"/>
        <v>36</v>
      </c>
      <c r="X149" s="45">
        <f t="shared" si="47"/>
        <v>36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43">
        <v>0</v>
      </c>
      <c r="AF149" s="43">
        <v>0</v>
      </c>
      <c r="AG149" s="43">
        <v>36</v>
      </c>
      <c r="AH149" s="198">
        <v>0</v>
      </c>
      <c r="AI149" s="198">
        <v>0</v>
      </c>
      <c r="AJ149" s="198">
        <v>0</v>
      </c>
      <c r="AK149" s="197">
        <v>0</v>
      </c>
      <c r="AL149" s="197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G149" s="193">
        <v>36</v>
      </c>
      <c r="BH149" s="193">
        <v>36</v>
      </c>
      <c r="BI149" s="47"/>
    </row>
    <row r="150" spans="1:61" ht="13.5" customHeight="1" thickBot="1">
      <c r="A150" s="183" t="s">
        <v>121</v>
      </c>
      <c r="B150" s="183" t="s">
        <v>49</v>
      </c>
      <c r="C150" s="195" t="s">
        <v>195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43">
        <v>0</v>
      </c>
      <c r="P150" s="43">
        <v>0</v>
      </c>
      <c r="Q150" s="43">
        <v>0</v>
      </c>
      <c r="R150" s="198">
        <v>0</v>
      </c>
      <c r="S150" s="198">
        <v>36</v>
      </c>
      <c r="T150" s="197">
        <v>0</v>
      </c>
      <c r="U150" s="32"/>
      <c r="V150" s="32"/>
      <c r="W150" s="45">
        <f t="shared" si="46"/>
        <v>36</v>
      </c>
      <c r="X150" s="45">
        <f t="shared" si="47"/>
        <v>36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43">
        <v>0</v>
      </c>
      <c r="AF150" s="43">
        <v>0</v>
      </c>
      <c r="AG150" s="43">
        <v>0</v>
      </c>
      <c r="AH150" s="198">
        <v>0</v>
      </c>
      <c r="AI150" s="198">
        <v>0</v>
      </c>
      <c r="AJ150" s="198">
        <v>36</v>
      </c>
      <c r="AK150" s="197">
        <v>0</v>
      </c>
      <c r="AL150" s="197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G150" s="193">
        <v>36</v>
      </c>
      <c r="BH150" s="193">
        <v>36</v>
      </c>
      <c r="BI150" s="47"/>
    </row>
    <row r="151" spans="1:60" s="30" customFormat="1" ht="12.75" customHeight="1" thickBot="1">
      <c r="A151" s="610" t="s">
        <v>218</v>
      </c>
      <c r="B151" s="611" t="s">
        <v>69</v>
      </c>
      <c r="C151" s="194" t="s">
        <v>195</v>
      </c>
      <c r="D151" s="29">
        <f>D153+D155+D157</f>
        <v>8</v>
      </c>
      <c r="E151" s="29">
        <f aca="true" t="shared" si="50" ref="E151:BE151">E153+E155+E157</f>
        <v>8</v>
      </c>
      <c r="F151" s="29">
        <f t="shared" si="50"/>
        <v>8</v>
      </c>
      <c r="G151" s="29">
        <f t="shared" si="50"/>
        <v>8</v>
      </c>
      <c r="H151" s="29">
        <f t="shared" si="50"/>
        <v>8</v>
      </c>
      <c r="I151" s="29">
        <f t="shared" si="50"/>
        <v>8</v>
      </c>
      <c r="J151" s="29">
        <f t="shared" si="50"/>
        <v>8</v>
      </c>
      <c r="K151" s="29">
        <f t="shared" si="50"/>
        <v>8</v>
      </c>
      <c r="L151" s="29">
        <f t="shared" si="50"/>
        <v>7</v>
      </c>
      <c r="M151" s="29">
        <f t="shared" si="50"/>
        <v>7</v>
      </c>
      <c r="N151" s="29">
        <f t="shared" si="50"/>
        <v>7</v>
      </c>
      <c r="O151" s="29">
        <f t="shared" si="50"/>
        <v>0</v>
      </c>
      <c r="P151" s="29">
        <f t="shared" si="50"/>
        <v>0</v>
      </c>
      <c r="Q151" s="29">
        <f t="shared" si="50"/>
        <v>36</v>
      </c>
      <c r="R151" s="29">
        <f t="shared" si="50"/>
        <v>0</v>
      </c>
      <c r="S151" s="29">
        <f t="shared" si="50"/>
        <v>0</v>
      </c>
      <c r="T151" s="29">
        <f t="shared" si="50"/>
        <v>0</v>
      </c>
      <c r="U151" s="29">
        <f t="shared" si="50"/>
        <v>0</v>
      </c>
      <c r="V151" s="29">
        <f t="shared" si="50"/>
        <v>0</v>
      </c>
      <c r="W151" s="29">
        <f t="shared" si="50"/>
        <v>121</v>
      </c>
      <c r="X151" s="29">
        <f t="shared" si="50"/>
        <v>0</v>
      </c>
      <c r="Y151" s="29">
        <f t="shared" si="50"/>
        <v>0</v>
      </c>
      <c r="Z151" s="29">
        <f t="shared" si="50"/>
        <v>0</v>
      </c>
      <c r="AA151" s="29">
        <f t="shared" si="50"/>
        <v>0</v>
      </c>
      <c r="AB151" s="29">
        <f t="shared" si="50"/>
        <v>0</v>
      </c>
      <c r="AC151" s="29">
        <f t="shared" si="50"/>
        <v>0</v>
      </c>
      <c r="AD151" s="29">
        <f t="shared" si="50"/>
        <v>0</v>
      </c>
      <c r="AE151" s="29">
        <f t="shared" si="50"/>
        <v>0</v>
      </c>
      <c r="AF151" s="29">
        <f t="shared" si="50"/>
        <v>0</v>
      </c>
      <c r="AG151" s="29">
        <f t="shared" si="50"/>
        <v>0</v>
      </c>
      <c r="AH151" s="29">
        <f t="shared" si="50"/>
        <v>0</v>
      </c>
      <c r="AI151" s="29">
        <f t="shared" si="50"/>
        <v>0</v>
      </c>
      <c r="AJ151" s="29">
        <f t="shared" si="50"/>
        <v>0</v>
      </c>
      <c r="AK151" s="29">
        <f t="shared" si="50"/>
        <v>0</v>
      </c>
      <c r="AL151" s="29">
        <f t="shared" si="50"/>
        <v>0</v>
      </c>
      <c r="AM151" s="29">
        <f t="shared" si="50"/>
        <v>0</v>
      </c>
      <c r="AN151" s="29">
        <f t="shared" si="50"/>
        <v>0</v>
      </c>
      <c r="AO151" s="29">
        <f t="shared" si="50"/>
        <v>0</v>
      </c>
      <c r="AP151" s="29">
        <f t="shared" si="50"/>
        <v>0</v>
      </c>
      <c r="AQ151" s="29">
        <f t="shared" si="50"/>
        <v>0</v>
      </c>
      <c r="AR151" s="29">
        <f t="shared" si="50"/>
        <v>0</v>
      </c>
      <c r="AS151" s="29">
        <f t="shared" si="50"/>
        <v>0</v>
      </c>
      <c r="AT151" s="29">
        <f t="shared" si="50"/>
        <v>0</v>
      </c>
      <c r="AU151" s="29">
        <f t="shared" si="50"/>
        <v>0</v>
      </c>
      <c r="AV151" s="29">
        <f t="shared" si="50"/>
        <v>0</v>
      </c>
      <c r="AW151" s="29">
        <f t="shared" si="50"/>
        <v>0</v>
      </c>
      <c r="AX151" s="29">
        <f t="shared" si="50"/>
        <v>0</v>
      </c>
      <c r="AY151" s="29">
        <f t="shared" si="50"/>
        <v>0</v>
      </c>
      <c r="AZ151" s="29">
        <f t="shared" si="50"/>
        <v>0</v>
      </c>
      <c r="BA151" s="29">
        <f t="shared" si="50"/>
        <v>0</v>
      </c>
      <c r="BB151" s="29">
        <f t="shared" si="50"/>
        <v>0</v>
      </c>
      <c r="BC151" s="29">
        <f t="shared" si="50"/>
        <v>0</v>
      </c>
      <c r="BD151" s="29">
        <f t="shared" si="50"/>
        <v>0</v>
      </c>
      <c r="BE151" s="29">
        <f t="shared" si="50"/>
        <v>0</v>
      </c>
      <c r="BF151" s="23"/>
      <c r="BG151" s="192">
        <v>121</v>
      </c>
      <c r="BH151" s="192">
        <v>0</v>
      </c>
    </row>
    <row r="152" spans="1:61" s="30" customFormat="1" ht="12.75" customHeight="1" thickBot="1">
      <c r="A152" s="610"/>
      <c r="B152" s="611"/>
      <c r="C152" s="194" t="s">
        <v>196</v>
      </c>
      <c r="D152" s="29">
        <f>D156+D154</f>
        <v>0</v>
      </c>
      <c r="E152" s="29">
        <f aca="true" t="shared" si="51" ref="E152:BE152">E156+E154</f>
        <v>0</v>
      </c>
      <c r="F152" s="29">
        <f t="shared" si="51"/>
        <v>0</v>
      </c>
      <c r="G152" s="29">
        <f t="shared" si="51"/>
        <v>0</v>
      </c>
      <c r="H152" s="29">
        <f t="shared" si="51"/>
        <v>0</v>
      </c>
      <c r="I152" s="29">
        <f t="shared" si="51"/>
        <v>0</v>
      </c>
      <c r="J152" s="29">
        <f t="shared" si="51"/>
        <v>0</v>
      </c>
      <c r="K152" s="29">
        <f t="shared" si="51"/>
        <v>0</v>
      </c>
      <c r="L152" s="29">
        <f t="shared" si="51"/>
        <v>0</v>
      </c>
      <c r="M152" s="29">
        <f t="shared" si="51"/>
        <v>0</v>
      </c>
      <c r="N152" s="29">
        <f t="shared" si="51"/>
        <v>0</v>
      </c>
      <c r="O152" s="29">
        <f t="shared" si="51"/>
        <v>0</v>
      </c>
      <c r="P152" s="29">
        <f t="shared" si="51"/>
        <v>0</v>
      </c>
      <c r="Q152" s="29">
        <f t="shared" si="51"/>
        <v>0</v>
      </c>
      <c r="R152" s="29">
        <f t="shared" si="51"/>
        <v>0</v>
      </c>
      <c r="S152" s="29">
        <f t="shared" si="51"/>
        <v>0</v>
      </c>
      <c r="T152" s="29">
        <f t="shared" si="51"/>
        <v>0</v>
      </c>
      <c r="U152" s="29">
        <f t="shared" si="51"/>
        <v>0</v>
      </c>
      <c r="V152" s="29">
        <f t="shared" si="51"/>
        <v>0</v>
      </c>
      <c r="W152" s="29">
        <f t="shared" si="51"/>
        <v>0</v>
      </c>
      <c r="X152" s="29">
        <f t="shared" si="51"/>
        <v>0</v>
      </c>
      <c r="Y152" s="29">
        <f t="shared" si="51"/>
        <v>0</v>
      </c>
      <c r="Z152" s="29">
        <f t="shared" si="51"/>
        <v>0</v>
      </c>
      <c r="AA152" s="29">
        <f t="shared" si="51"/>
        <v>0</v>
      </c>
      <c r="AB152" s="29">
        <f t="shared" si="51"/>
        <v>0</v>
      </c>
      <c r="AC152" s="29">
        <f t="shared" si="51"/>
        <v>0</v>
      </c>
      <c r="AD152" s="29">
        <f t="shared" si="51"/>
        <v>0</v>
      </c>
      <c r="AE152" s="29">
        <f t="shared" si="51"/>
        <v>0</v>
      </c>
      <c r="AF152" s="29">
        <f t="shared" si="51"/>
        <v>0</v>
      </c>
      <c r="AG152" s="29">
        <f t="shared" si="51"/>
        <v>0</v>
      </c>
      <c r="AH152" s="29">
        <f t="shared" si="51"/>
        <v>0</v>
      </c>
      <c r="AI152" s="29">
        <f t="shared" si="51"/>
        <v>0</v>
      </c>
      <c r="AJ152" s="29">
        <f t="shared" si="51"/>
        <v>0</v>
      </c>
      <c r="AK152" s="29">
        <f t="shared" si="51"/>
        <v>0</v>
      </c>
      <c r="AL152" s="29">
        <f t="shared" si="51"/>
        <v>0</v>
      </c>
      <c r="AM152" s="29">
        <f t="shared" si="51"/>
        <v>0</v>
      </c>
      <c r="AN152" s="29">
        <f t="shared" si="51"/>
        <v>0</v>
      </c>
      <c r="AO152" s="29">
        <f t="shared" si="51"/>
        <v>0</v>
      </c>
      <c r="AP152" s="29">
        <f t="shared" si="51"/>
        <v>0</v>
      </c>
      <c r="AQ152" s="29">
        <f t="shared" si="51"/>
        <v>0</v>
      </c>
      <c r="AR152" s="29">
        <f t="shared" si="51"/>
        <v>0</v>
      </c>
      <c r="AS152" s="29">
        <f t="shared" si="51"/>
        <v>0</v>
      </c>
      <c r="AT152" s="29">
        <f t="shared" si="51"/>
        <v>0</v>
      </c>
      <c r="AU152" s="29">
        <f t="shared" si="51"/>
        <v>0</v>
      </c>
      <c r="AV152" s="29">
        <f t="shared" si="51"/>
        <v>0</v>
      </c>
      <c r="AW152" s="29">
        <f t="shared" si="51"/>
        <v>0</v>
      </c>
      <c r="AX152" s="29">
        <f t="shared" si="51"/>
        <v>0</v>
      </c>
      <c r="AY152" s="29">
        <f t="shared" si="51"/>
        <v>0</v>
      </c>
      <c r="AZ152" s="29">
        <f t="shared" si="51"/>
        <v>0</v>
      </c>
      <c r="BA152" s="29">
        <f t="shared" si="51"/>
        <v>0</v>
      </c>
      <c r="BB152" s="29">
        <f t="shared" si="51"/>
        <v>0</v>
      </c>
      <c r="BC152" s="29">
        <f t="shared" si="51"/>
        <v>0</v>
      </c>
      <c r="BD152" s="29">
        <f t="shared" si="51"/>
        <v>0</v>
      </c>
      <c r="BE152" s="29">
        <f t="shared" si="51"/>
        <v>0</v>
      </c>
      <c r="BF152" s="23"/>
      <c r="BG152" s="192"/>
      <c r="BH152" s="192"/>
      <c r="BI152" s="47"/>
    </row>
    <row r="153" spans="1:61" s="30" customFormat="1" ht="12.75" customHeight="1" thickBot="1">
      <c r="A153" s="609" t="s">
        <v>219</v>
      </c>
      <c r="B153" s="609" t="s">
        <v>70</v>
      </c>
      <c r="C153" s="195" t="s">
        <v>195</v>
      </c>
      <c r="D153" s="32">
        <v>2</v>
      </c>
      <c r="E153" s="32">
        <v>2</v>
      </c>
      <c r="F153" s="32">
        <v>2</v>
      </c>
      <c r="G153" s="32">
        <v>2</v>
      </c>
      <c r="H153" s="32">
        <v>2</v>
      </c>
      <c r="I153" s="32">
        <v>2</v>
      </c>
      <c r="J153" s="32">
        <v>2</v>
      </c>
      <c r="K153" s="32">
        <v>2</v>
      </c>
      <c r="L153" s="32">
        <v>2</v>
      </c>
      <c r="M153" s="32">
        <v>2</v>
      </c>
      <c r="N153" s="32">
        <v>2</v>
      </c>
      <c r="O153" s="43">
        <v>0</v>
      </c>
      <c r="P153" s="43">
        <v>0</v>
      </c>
      <c r="Q153" s="43">
        <v>0</v>
      </c>
      <c r="R153" s="198">
        <v>0</v>
      </c>
      <c r="S153" s="198">
        <v>0</v>
      </c>
      <c r="T153" s="197">
        <v>0</v>
      </c>
      <c r="U153" s="32"/>
      <c r="V153" s="32"/>
      <c r="W153" s="45">
        <f aca="true" t="shared" si="52" ref="W153:W158">SUM(D153:T153)</f>
        <v>22</v>
      </c>
      <c r="X153" s="45">
        <f aca="true" t="shared" si="53" ref="X153:X158">SUM(Y153:BE153)</f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43">
        <v>0</v>
      </c>
      <c r="AF153" s="43">
        <v>0</v>
      </c>
      <c r="AG153" s="43">
        <v>0</v>
      </c>
      <c r="AH153" s="198">
        <v>0</v>
      </c>
      <c r="AI153" s="198">
        <v>0</v>
      </c>
      <c r="AJ153" s="198">
        <v>0</v>
      </c>
      <c r="AK153" s="197">
        <v>0</v>
      </c>
      <c r="AL153" s="197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23"/>
      <c r="BG153" s="191">
        <v>22</v>
      </c>
      <c r="BH153" s="191">
        <v>0</v>
      </c>
      <c r="BI153" s="47"/>
    </row>
    <row r="154" spans="1:61" s="30" customFormat="1" ht="12.75" customHeight="1" thickBot="1">
      <c r="A154" s="609"/>
      <c r="B154" s="609"/>
      <c r="C154" s="195" t="s">
        <v>196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43">
        <v>0</v>
      </c>
      <c r="P154" s="43">
        <v>0</v>
      </c>
      <c r="Q154" s="43">
        <v>0</v>
      </c>
      <c r="R154" s="198">
        <v>0</v>
      </c>
      <c r="S154" s="198">
        <v>0</v>
      </c>
      <c r="T154" s="197">
        <v>0</v>
      </c>
      <c r="U154" s="32"/>
      <c r="V154" s="32"/>
      <c r="W154" s="45">
        <f t="shared" si="52"/>
        <v>0</v>
      </c>
      <c r="X154" s="45">
        <f t="shared" si="53"/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43">
        <v>0</v>
      </c>
      <c r="AF154" s="43">
        <v>0</v>
      </c>
      <c r="AG154" s="43">
        <v>0</v>
      </c>
      <c r="AH154" s="198">
        <v>0</v>
      </c>
      <c r="AI154" s="198">
        <v>0</v>
      </c>
      <c r="AJ154" s="198">
        <v>0</v>
      </c>
      <c r="AK154" s="197">
        <v>0</v>
      </c>
      <c r="AL154" s="197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23"/>
      <c r="BG154" s="191"/>
      <c r="BH154" s="191"/>
      <c r="BI154" s="47"/>
    </row>
    <row r="155" spans="1:60" ht="12.75" customHeight="1" thickBot="1">
      <c r="A155" s="609" t="s">
        <v>361</v>
      </c>
      <c r="B155" s="609" t="s">
        <v>72</v>
      </c>
      <c r="C155" s="195" t="s">
        <v>195</v>
      </c>
      <c r="D155" s="32">
        <v>6</v>
      </c>
      <c r="E155" s="32">
        <v>6</v>
      </c>
      <c r="F155" s="32">
        <v>6</v>
      </c>
      <c r="G155" s="32">
        <v>6</v>
      </c>
      <c r="H155" s="32">
        <v>6</v>
      </c>
      <c r="I155" s="32">
        <v>6</v>
      </c>
      <c r="J155" s="32">
        <v>6</v>
      </c>
      <c r="K155" s="32">
        <v>6</v>
      </c>
      <c r="L155" s="32">
        <v>5</v>
      </c>
      <c r="M155" s="32">
        <v>5</v>
      </c>
      <c r="N155" s="32">
        <v>5</v>
      </c>
      <c r="O155" s="43">
        <v>0</v>
      </c>
      <c r="P155" s="43">
        <v>0</v>
      </c>
      <c r="Q155" s="43">
        <v>0</v>
      </c>
      <c r="R155" s="198">
        <v>0</v>
      </c>
      <c r="S155" s="198">
        <v>0</v>
      </c>
      <c r="T155" s="197">
        <v>0</v>
      </c>
      <c r="U155" s="32">
        <v>0</v>
      </c>
      <c r="V155" s="32">
        <v>0</v>
      </c>
      <c r="W155" s="45">
        <f t="shared" si="52"/>
        <v>63</v>
      </c>
      <c r="X155" s="45">
        <f t="shared" si="53"/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43">
        <v>0</v>
      </c>
      <c r="AF155" s="43">
        <v>0</v>
      </c>
      <c r="AG155" s="43">
        <v>0</v>
      </c>
      <c r="AH155" s="198">
        <v>0</v>
      </c>
      <c r="AI155" s="198">
        <v>0</v>
      </c>
      <c r="AJ155" s="198">
        <v>0</v>
      </c>
      <c r="AK155" s="197">
        <v>0</v>
      </c>
      <c r="AL155" s="197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G155" s="191">
        <v>63</v>
      </c>
      <c r="BH155" s="191">
        <v>0</v>
      </c>
    </row>
    <row r="156" spans="1:61" ht="12" customHeight="1" thickBot="1">
      <c r="A156" s="609"/>
      <c r="B156" s="609"/>
      <c r="C156" s="195" t="s">
        <v>196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43">
        <v>0</v>
      </c>
      <c r="P156" s="43">
        <v>0</v>
      </c>
      <c r="Q156" s="43">
        <v>0</v>
      </c>
      <c r="R156" s="198">
        <v>0</v>
      </c>
      <c r="S156" s="198">
        <v>0</v>
      </c>
      <c r="T156" s="197">
        <v>0</v>
      </c>
      <c r="U156" s="32">
        <v>0</v>
      </c>
      <c r="V156" s="32">
        <v>0</v>
      </c>
      <c r="W156" s="45">
        <f t="shared" si="52"/>
        <v>0</v>
      </c>
      <c r="X156" s="45">
        <f t="shared" si="53"/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43">
        <v>0</v>
      </c>
      <c r="AF156" s="43">
        <v>0</v>
      </c>
      <c r="AG156" s="43">
        <v>0</v>
      </c>
      <c r="AH156" s="198">
        <v>0</v>
      </c>
      <c r="AI156" s="198">
        <v>0</v>
      </c>
      <c r="AJ156" s="198">
        <v>0</v>
      </c>
      <c r="AK156" s="197">
        <v>0</v>
      </c>
      <c r="AL156" s="197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G156" s="191"/>
      <c r="BH156" s="191"/>
      <c r="BI156" s="47"/>
    </row>
    <row r="157" spans="1:60" ht="12.75" customHeight="1" thickBot="1">
      <c r="A157" s="183" t="s">
        <v>73</v>
      </c>
      <c r="B157" s="183" t="s">
        <v>201</v>
      </c>
      <c r="C157" s="195" t="s">
        <v>195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43">
        <v>0</v>
      </c>
      <c r="P157" s="43">
        <v>0</v>
      </c>
      <c r="Q157" s="43">
        <v>36</v>
      </c>
      <c r="R157" s="198">
        <v>0</v>
      </c>
      <c r="S157" s="198">
        <v>0</v>
      </c>
      <c r="T157" s="197">
        <v>0</v>
      </c>
      <c r="U157" s="32">
        <v>0</v>
      </c>
      <c r="V157" s="32">
        <v>0</v>
      </c>
      <c r="W157" s="45">
        <f t="shared" si="52"/>
        <v>36</v>
      </c>
      <c r="X157" s="45">
        <f t="shared" si="53"/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43">
        <v>0</v>
      </c>
      <c r="AF157" s="43">
        <v>0</v>
      </c>
      <c r="AG157" s="43">
        <v>0</v>
      </c>
      <c r="AH157" s="198">
        <v>0</v>
      </c>
      <c r="AI157" s="198">
        <v>0</v>
      </c>
      <c r="AJ157" s="198">
        <v>0</v>
      </c>
      <c r="AK157" s="197">
        <v>0</v>
      </c>
      <c r="AL157" s="197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G157" s="193">
        <v>36</v>
      </c>
      <c r="BH157" s="193">
        <v>0</v>
      </c>
    </row>
    <row r="158" spans="1:60" ht="12.75" customHeight="1" thickBot="1">
      <c r="A158" s="185" t="s">
        <v>125</v>
      </c>
      <c r="B158" s="185" t="s">
        <v>126</v>
      </c>
      <c r="C158" s="195" t="s">
        <v>195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43">
        <v>0</v>
      </c>
      <c r="P158" s="43">
        <v>0</v>
      </c>
      <c r="Q158" s="43">
        <v>0</v>
      </c>
      <c r="R158" s="198">
        <v>0</v>
      </c>
      <c r="S158" s="198">
        <v>0</v>
      </c>
      <c r="T158" s="197">
        <v>0</v>
      </c>
      <c r="U158" s="32">
        <v>0</v>
      </c>
      <c r="V158" s="32">
        <v>0</v>
      </c>
      <c r="W158" s="45">
        <f t="shared" si="52"/>
        <v>0</v>
      </c>
      <c r="X158" s="45">
        <f t="shared" si="53"/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43">
        <v>0</v>
      </c>
      <c r="AF158" s="43">
        <v>0</v>
      </c>
      <c r="AG158" s="43">
        <v>0</v>
      </c>
      <c r="AH158" s="198">
        <v>0</v>
      </c>
      <c r="AI158" s="198">
        <v>0</v>
      </c>
      <c r="AJ158" s="198">
        <v>0</v>
      </c>
      <c r="AK158" s="197">
        <v>0</v>
      </c>
      <c r="AL158" s="197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G158" s="191">
        <v>0</v>
      </c>
      <c r="BH158" s="191">
        <v>0</v>
      </c>
    </row>
    <row r="159" spans="1:58" s="30" customFormat="1" ht="12.75" customHeight="1">
      <c r="A159" s="624" t="s">
        <v>197</v>
      </c>
      <c r="B159" s="624"/>
      <c r="C159" s="612"/>
      <c r="D159" s="29">
        <f aca="true" t="shared" si="54" ref="D159:AI159">SUM(D115,D121,D127)</f>
        <v>36</v>
      </c>
      <c r="E159" s="29">
        <f t="shared" si="54"/>
        <v>36</v>
      </c>
      <c r="F159" s="29">
        <f t="shared" si="54"/>
        <v>36</v>
      </c>
      <c r="G159" s="29">
        <f t="shared" si="54"/>
        <v>36</v>
      </c>
      <c r="H159" s="29">
        <f t="shared" si="54"/>
        <v>36</v>
      </c>
      <c r="I159" s="29">
        <f t="shared" si="54"/>
        <v>36</v>
      </c>
      <c r="J159" s="29">
        <f t="shared" si="54"/>
        <v>36</v>
      </c>
      <c r="K159" s="29">
        <f t="shared" si="54"/>
        <v>36</v>
      </c>
      <c r="L159" s="29">
        <f t="shared" si="54"/>
        <v>36</v>
      </c>
      <c r="M159" s="29">
        <f t="shared" si="54"/>
        <v>36</v>
      </c>
      <c r="N159" s="29">
        <f t="shared" si="54"/>
        <v>36</v>
      </c>
      <c r="O159" s="29">
        <f t="shared" si="54"/>
        <v>36</v>
      </c>
      <c r="P159" s="29">
        <f t="shared" si="54"/>
        <v>36</v>
      </c>
      <c r="Q159" s="29">
        <f t="shared" si="54"/>
        <v>36</v>
      </c>
      <c r="R159" s="29">
        <f t="shared" si="54"/>
        <v>36</v>
      </c>
      <c r="S159" s="29">
        <f t="shared" si="54"/>
        <v>36</v>
      </c>
      <c r="T159" s="29">
        <f t="shared" si="54"/>
        <v>0</v>
      </c>
      <c r="U159" s="29">
        <f t="shared" si="54"/>
        <v>0</v>
      </c>
      <c r="V159" s="29">
        <f t="shared" si="54"/>
        <v>0</v>
      </c>
      <c r="W159" s="29">
        <f t="shared" si="54"/>
        <v>576</v>
      </c>
      <c r="X159" s="29">
        <f t="shared" si="54"/>
        <v>432</v>
      </c>
      <c r="Y159" s="29">
        <f t="shared" si="54"/>
        <v>36</v>
      </c>
      <c r="Z159" s="29">
        <f t="shared" si="54"/>
        <v>36</v>
      </c>
      <c r="AA159" s="29">
        <f t="shared" si="54"/>
        <v>36</v>
      </c>
      <c r="AB159" s="29">
        <f t="shared" si="54"/>
        <v>36</v>
      </c>
      <c r="AC159" s="29">
        <f t="shared" si="54"/>
        <v>36</v>
      </c>
      <c r="AD159" s="29">
        <f t="shared" si="54"/>
        <v>36</v>
      </c>
      <c r="AE159" s="29">
        <f t="shared" si="54"/>
        <v>36</v>
      </c>
      <c r="AF159" s="29">
        <f t="shared" si="54"/>
        <v>36</v>
      </c>
      <c r="AG159" s="29">
        <f t="shared" si="54"/>
        <v>36</v>
      </c>
      <c r="AH159" s="29">
        <f t="shared" si="54"/>
        <v>36</v>
      </c>
      <c r="AI159" s="29">
        <f t="shared" si="54"/>
        <v>36</v>
      </c>
      <c r="AJ159" s="29">
        <f aca="true" t="shared" si="55" ref="AJ159:BE159">SUM(AJ115,AJ121,AJ127)</f>
        <v>36</v>
      </c>
      <c r="AK159" s="29">
        <f t="shared" si="55"/>
        <v>0</v>
      </c>
      <c r="AL159" s="29">
        <f t="shared" si="55"/>
        <v>0</v>
      </c>
      <c r="AM159" s="29">
        <f t="shared" si="55"/>
        <v>0</v>
      </c>
      <c r="AN159" s="29">
        <f t="shared" si="55"/>
        <v>0</v>
      </c>
      <c r="AO159" s="29">
        <f t="shared" si="55"/>
        <v>0</v>
      </c>
      <c r="AP159" s="29">
        <f t="shared" si="55"/>
        <v>0</v>
      </c>
      <c r="AQ159" s="29">
        <f t="shared" si="55"/>
        <v>0</v>
      </c>
      <c r="AR159" s="29">
        <f t="shared" si="55"/>
        <v>0</v>
      </c>
      <c r="AS159" s="29">
        <f t="shared" si="55"/>
        <v>0</v>
      </c>
      <c r="AT159" s="29">
        <f t="shared" si="55"/>
        <v>0</v>
      </c>
      <c r="AU159" s="29">
        <f t="shared" si="55"/>
        <v>0</v>
      </c>
      <c r="AV159" s="29">
        <f t="shared" si="55"/>
        <v>0</v>
      </c>
      <c r="AW159" s="29">
        <f t="shared" si="55"/>
        <v>0</v>
      </c>
      <c r="AX159" s="29">
        <f t="shared" si="55"/>
        <v>0</v>
      </c>
      <c r="AY159" s="29">
        <f t="shared" si="55"/>
        <v>0</v>
      </c>
      <c r="AZ159" s="29">
        <f t="shared" si="55"/>
        <v>0</v>
      </c>
      <c r="BA159" s="29">
        <f t="shared" si="55"/>
        <v>0</v>
      </c>
      <c r="BB159" s="29">
        <f t="shared" si="55"/>
        <v>0</v>
      </c>
      <c r="BC159" s="29">
        <f t="shared" si="55"/>
        <v>0</v>
      </c>
      <c r="BD159" s="29">
        <f t="shared" si="55"/>
        <v>0</v>
      </c>
      <c r="BE159" s="29">
        <f t="shared" si="55"/>
        <v>0</v>
      </c>
      <c r="BF159" s="23"/>
    </row>
    <row r="160" spans="1:58" s="30" customFormat="1" ht="12.75" customHeight="1">
      <c r="A160" s="618" t="s">
        <v>198</v>
      </c>
      <c r="B160" s="618"/>
      <c r="C160" s="618"/>
      <c r="D160" s="29">
        <f aca="true" t="shared" si="56" ref="D160:AI160">SUM(D116,D122,D128)</f>
        <v>0</v>
      </c>
      <c r="E160" s="29">
        <f t="shared" si="56"/>
        <v>0</v>
      </c>
      <c r="F160" s="29">
        <f t="shared" si="56"/>
        <v>0</v>
      </c>
      <c r="G160" s="29">
        <f t="shared" si="56"/>
        <v>0</v>
      </c>
      <c r="H160" s="29">
        <f t="shared" si="56"/>
        <v>0</v>
      </c>
      <c r="I160" s="29">
        <f t="shared" si="56"/>
        <v>0</v>
      </c>
      <c r="J160" s="29">
        <f t="shared" si="56"/>
        <v>0</v>
      </c>
      <c r="K160" s="29">
        <f t="shared" si="56"/>
        <v>0</v>
      </c>
      <c r="L160" s="29">
        <f t="shared" si="56"/>
        <v>0</v>
      </c>
      <c r="M160" s="29">
        <f t="shared" si="56"/>
        <v>0</v>
      </c>
      <c r="N160" s="29">
        <f t="shared" si="56"/>
        <v>0</v>
      </c>
      <c r="O160" s="29">
        <f t="shared" si="56"/>
        <v>0</v>
      </c>
      <c r="P160" s="29">
        <f t="shared" si="56"/>
        <v>0</v>
      </c>
      <c r="Q160" s="29">
        <f t="shared" si="56"/>
        <v>0</v>
      </c>
      <c r="R160" s="29">
        <f t="shared" si="56"/>
        <v>0</v>
      </c>
      <c r="S160" s="29">
        <f t="shared" si="56"/>
        <v>0</v>
      </c>
      <c r="T160" s="29">
        <f t="shared" si="56"/>
        <v>0</v>
      </c>
      <c r="U160" s="29">
        <f t="shared" si="56"/>
        <v>0</v>
      </c>
      <c r="V160" s="29">
        <f t="shared" si="56"/>
        <v>0</v>
      </c>
      <c r="W160" s="29">
        <f t="shared" si="56"/>
        <v>0</v>
      </c>
      <c r="X160" s="29">
        <f t="shared" si="56"/>
        <v>0</v>
      </c>
      <c r="Y160" s="29">
        <f t="shared" si="56"/>
        <v>0</v>
      </c>
      <c r="Z160" s="29">
        <f t="shared" si="56"/>
        <v>0</v>
      </c>
      <c r="AA160" s="29">
        <f t="shared" si="56"/>
        <v>0</v>
      </c>
      <c r="AB160" s="29">
        <f t="shared" si="56"/>
        <v>0</v>
      </c>
      <c r="AC160" s="29">
        <f t="shared" si="56"/>
        <v>0</v>
      </c>
      <c r="AD160" s="29">
        <f t="shared" si="56"/>
        <v>0</v>
      </c>
      <c r="AE160" s="29">
        <f t="shared" si="56"/>
        <v>0</v>
      </c>
      <c r="AF160" s="29">
        <f t="shared" si="56"/>
        <v>0</v>
      </c>
      <c r="AG160" s="29">
        <f t="shared" si="56"/>
        <v>0</v>
      </c>
      <c r="AH160" s="29">
        <f t="shared" si="56"/>
        <v>0</v>
      </c>
      <c r="AI160" s="29">
        <f t="shared" si="56"/>
        <v>0</v>
      </c>
      <c r="AJ160" s="29">
        <f aca="true" t="shared" si="57" ref="AJ160:BE160">SUM(AJ116,AJ122,AJ128)</f>
        <v>0</v>
      </c>
      <c r="AK160" s="29">
        <f t="shared" si="57"/>
        <v>0</v>
      </c>
      <c r="AL160" s="29">
        <f t="shared" si="57"/>
        <v>0</v>
      </c>
      <c r="AM160" s="29">
        <f t="shared" si="57"/>
        <v>0</v>
      </c>
      <c r="AN160" s="29">
        <f t="shared" si="57"/>
        <v>0</v>
      </c>
      <c r="AO160" s="29">
        <f t="shared" si="57"/>
        <v>0</v>
      </c>
      <c r="AP160" s="29">
        <f t="shared" si="57"/>
        <v>0</v>
      </c>
      <c r="AQ160" s="29">
        <f t="shared" si="57"/>
        <v>0</v>
      </c>
      <c r="AR160" s="29">
        <f t="shared" si="57"/>
        <v>0</v>
      </c>
      <c r="AS160" s="29">
        <f t="shared" si="57"/>
        <v>0</v>
      </c>
      <c r="AT160" s="29">
        <f t="shared" si="57"/>
        <v>0</v>
      </c>
      <c r="AU160" s="29">
        <f t="shared" si="57"/>
        <v>0</v>
      </c>
      <c r="AV160" s="29">
        <f t="shared" si="57"/>
        <v>0</v>
      </c>
      <c r="AW160" s="29">
        <f t="shared" si="57"/>
        <v>0</v>
      </c>
      <c r="AX160" s="29">
        <f t="shared" si="57"/>
        <v>0</v>
      </c>
      <c r="AY160" s="29">
        <f t="shared" si="57"/>
        <v>0</v>
      </c>
      <c r="AZ160" s="29">
        <f t="shared" si="57"/>
        <v>0</v>
      </c>
      <c r="BA160" s="29">
        <f t="shared" si="57"/>
        <v>0</v>
      </c>
      <c r="BB160" s="29">
        <f t="shared" si="57"/>
        <v>0</v>
      </c>
      <c r="BC160" s="29">
        <f t="shared" si="57"/>
        <v>0</v>
      </c>
      <c r="BD160" s="29">
        <f t="shared" si="57"/>
        <v>0</v>
      </c>
      <c r="BE160" s="29">
        <f t="shared" si="57"/>
        <v>0</v>
      </c>
      <c r="BF160" s="23"/>
    </row>
    <row r="161" spans="1:58" s="30" customFormat="1" ht="12.75" customHeight="1">
      <c r="A161" s="612" t="s">
        <v>199</v>
      </c>
      <c r="B161" s="612"/>
      <c r="C161" s="612"/>
      <c r="D161" s="29">
        <f aca="true" t="shared" si="58" ref="D161:AI161">D159+D160</f>
        <v>36</v>
      </c>
      <c r="E161" s="29">
        <f t="shared" si="58"/>
        <v>36</v>
      </c>
      <c r="F161" s="29">
        <f t="shared" si="58"/>
        <v>36</v>
      </c>
      <c r="G161" s="29">
        <f t="shared" si="58"/>
        <v>36</v>
      </c>
      <c r="H161" s="29">
        <f t="shared" si="58"/>
        <v>36</v>
      </c>
      <c r="I161" s="29">
        <f t="shared" si="58"/>
        <v>36</v>
      </c>
      <c r="J161" s="29">
        <f t="shared" si="58"/>
        <v>36</v>
      </c>
      <c r="K161" s="29">
        <f t="shared" si="58"/>
        <v>36</v>
      </c>
      <c r="L161" s="29">
        <f t="shared" si="58"/>
        <v>36</v>
      </c>
      <c r="M161" s="29">
        <f t="shared" si="58"/>
        <v>36</v>
      </c>
      <c r="N161" s="29">
        <f t="shared" si="58"/>
        <v>36</v>
      </c>
      <c r="O161" s="29">
        <f t="shared" si="58"/>
        <v>36</v>
      </c>
      <c r="P161" s="29">
        <f t="shared" si="58"/>
        <v>36</v>
      </c>
      <c r="Q161" s="29">
        <f t="shared" si="58"/>
        <v>36</v>
      </c>
      <c r="R161" s="29">
        <f t="shared" si="58"/>
        <v>36</v>
      </c>
      <c r="S161" s="29">
        <f t="shared" si="58"/>
        <v>36</v>
      </c>
      <c r="T161" s="29">
        <f t="shared" si="58"/>
        <v>0</v>
      </c>
      <c r="U161" s="29">
        <f t="shared" si="58"/>
        <v>0</v>
      </c>
      <c r="V161" s="29">
        <f t="shared" si="58"/>
        <v>0</v>
      </c>
      <c r="W161" s="29">
        <f t="shared" si="58"/>
        <v>576</v>
      </c>
      <c r="X161" s="29">
        <f t="shared" si="58"/>
        <v>432</v>
      </c>
      <c r="Y161" s="29">
        <f t="shared" si="58"/>
        <v>36</v>
      </c>
      <c r="Z161" s="29">
        <f t="shared" si="58"/>
        <v>36</v>
      </c>
      <c r="AA161" s="29">
        <f t="shared" si="58"/>
        <v>36</v>
      </c>
      <c r="AB161" s="29">
        <f t="shared" si="58"/>
        <v>36</v>
      </c>
      <c r="AC161" s="29">
        <f t="shared" si="58"/>
        <v>36</v>
      </c>
      <c r="AD161" s="29">
        <f t="shared" si="58"/>
        <v>36</v>
      </c>
      <c r="AE161" s="29">
        <f t="shared" si="58"/>
        <v>36</v>
      </c>
      <c r="AF161" s="29">
        <f t="shared" si="58"/>
        <v>36</v>
      </c>
      <c r="AG161" s="29">
        <f t="shared" si="58"/>
        <v>36</v>
      </c>
      <c r="AH161" s="29">
        <f t="shared" si="58"/>
        <v>36</v>
      </c>
      <c r="AI161" s="29">
        <f t="shared" si="58"/>
        <v>36</v>
      </c>
      <c r="AJ161" s="29">
        <f aca="true" t="shared" si="59" ref="AJ161:BE161">AJ159+AJ160</f>
        <v>36</v>
      </c>
      <c r="AK161" s="29">
        <f t="shared" si="59"/>
        <v>0</v>
      </c>
      <c r="AL161" s="29">
        <f t="shared" si="59"/>
        <v>0</v>
      </c>
      <c r="AM161" s="29">
        <f t="shared" si="59"/>
        <v>0</v>
      </c>
      <c r="AN161" s="29">
        <f t="shared" si="59"/>
        <v>0</v>
      </c>
      <c r="AO161" s="29">
        <f t="shared" si="59"/>
        <v>0</v>
      </c>
      <c r="AP161" s="29">
        <f t="shared" si="59"/>
        <v>0</v>
      </c>
      <c r="AQ161" s="29">
        <f t="shared" si="59"/>
        <v>0</v>
      </c>
      <c r="AR161" s="29">
        <f t="shared" si="59"/>
        <v>0</v>
      </c>
      <c r="AS161" s="29">
        <f t="shared" si="59"/>
        <v>0</v>
      </c>
      <c r="AT161" s="29">
        <f t="shared" si="59"/>
        <v>0</v>
      </c>
      <c r="AU161" s="29">
        <f t="shared" si="59"/>
        <v>0</v>
      </c>
      <c r="AV161" s="29">
        <f t="shared" si="59"/>
        <v>0</v>
      </c>
      <c r="AW161" s="29">
        <f t="shared" si="59"/>
        <v>0</v>
      </c>
      <c r="AX161" s="29">
        <f t="shared" si="59"/>
        <v>0</v>
      </c>
      <c r="AY161" s="29">
        <f t="shared" si="59"/>
        <v>0</v>
      </c>
      <c r="AZ161" s="29">
        <f t="shared" si="59"/>
        <v>0</v>
      </c>
      <c r="BA161" s="29">
        <f t="shared" si="59"/>
        <v>0</v>
      </c>
      <c r="BB161" s="29">
        <f t="shared" si="59"/>
        <v>0</v>
      </c>
      <c r="BC161" s="29">
        <f t="shared" si="59"/>
        <v>0</v>
      </c>
      <c r="BD161" s="29">
        <f t="shared" si="59"/>
        <v>0</v>
      </c>
      <c r="BE161" s="29">
        <f t="shared" si="59"/>
        <v>0</v>
      </c>
      <c r="BF161" s="23"/>
    </row>
    <row r="162" spans="41:51" ht="21" customHeight="1"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41:51" ht="21" customHeight="1"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41:51" ht="21" customHeight="1"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41:51" ht="21" customHeight="1"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41:51" ht="21" customHeight="1"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41:51" ht="21" customHeight="1"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41:51" ht="21" customHeight="1"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41:51" ht="21" customHeight="1"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41:51" ht="21" customHeight="1"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41:51" ht="21" customHeight="1"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41:51" ht="21" customHeight="1"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41:51" ht="21" customHeight="1"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41:51" ht="21" customHeight="1"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41:51" ht="21" customHeight="1"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41:51" ht="21" customHeight="1"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41:51" ht="21" customHeight="1"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41:51" ht="21" customHeight="1"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41:51" ht="21" customHeight="1"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41:51" ht="21" customHeight="1"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41:51" ht="21" customHeight="1"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41:51" ht="21" customHeight="1"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41:51" ht="21" customHeight="1"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41:51" ht="21" customHeight="1"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41:51" ht="21" customHeight="1"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41:51" ht="21" customHeight="1"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41:51" ht="21" customHeight="1"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41:51" ht="21" customHeight="1"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41:51" ht="21" customHeight="1"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41:51" ht="21" customHeight="1"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41:51" ht="21" customHeight="1"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41:51" ht="21" customHeight="1"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41:51" ht="21" customHeight="1"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41:51" ht="21" customHeight="1"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41:51" ht="21" customHeight="1"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41:51" ht="21" customHeight="1"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</sheetData>
  <sheetProtection/>
  <autoFilter ref="A54:BI161"/>
  <mergeCells count="212">
    <mergeCell ref="A141:A142"/>
    <mergeCell ref="B141:B142"/>
    <mergeCell ref="A161:C161"/>
    <mergeCell ref="A27:A28"/>
    <mergeCell ref="B27:B28"/>
    <mergeCell ref="B49:B54"/>
    <mergeCell ref="A49:A54"/>
    <mergeCell ref="A131:A132"/>
    <mergeCell ref="A133:A134"/>
    <mergeCell ref="A117:A118"/>
    <mergeCell ref="B117:B118"/>
    <mergeCell ref="A159:C159"/>
    <mergeCell ref="A160:C160"/>
    <mergeCell ref="A127:A128"/>
    <mergeCell ref="B127:B128"/>
    <mergeCell ref="A137:A138"/>
    <mergeCell ref="B137:B138"/>
    <mergeCell ref="B133:B134"/>
    <mergeCell ref="A139:A140"/>
    <mergeCell ref="B139:B140"/>
    <mergeCell ref="B129:B130"/>
    <mergeCell ref="A125:A126"/>
    <mergeCell ref="B125:B126"/>
    <mergeCell ref="A121:A122"/>
    <mergeCell ref="B121:B122"/>
    <mergeCell ref="A123:A124"/>
    <mergeCell ref="B123:B124"/>
    <mergeCell ref="B131:B132"/>
    <mergeCell ref="A129:A130"/>
    <mergeCell ref="BA109:BA111"/>
    <mergeCell ref="BB109:BE109"/>
    <mergeCell ref="AW109:AW111"/>
    <mergeCell ref="AX109:AZ109"/>
    <mergeCell ref="AE109:AE111"/>
    <mergeCell ref="AF109:AI109"/>
    <mergeCell ref="AN109:AN111"/>
    <mergeCell ref="L109:L111"/>
    <mergeCell ref="I109:K109"/>
    <mergeCell ref="AO109:AR109"/>
    <mergeCell ref="M109:P109"/>
    <mergeCell ref="U109:U111"/>
    <mergeCell ref="Q109:T109"/>
    <mergeCell ref="AB109:AD109"/>
    <mergeCell ref="AA109:AA111"/>
    <mergeCell ref="V109:Z109"/>
    <mergeCell ref="A45:C45"/>
    <mergeCell ref="I49:K49"/>
    <mergeCell ref="C49:C54"/>
    <mergeCell ref="D53:BE53"/>
    <mergeCell ref="D113:BE113"/>
    <mergeCell ref="D109:G109"/>
    <mergeCell ref="H109:H111"/>
    <mergeCell ref="AS109:AV109"/>
    <mergeCell ref="AJ109:AJ111"/>
    <mergeCell ref="AK109:AM109"/>
    <mergeCell ref="AJ49:AJ51"/>
    <mergeCell ref="L49:L51"/>
    <mergeCell ref="AE49:AE51"/>
    <mergeCell ref="B31:B32"/>
    <mergeCell ref="U49:U51"/>
    <mergeCell ref="BB49:BE49"/>
    <mergeCell ref="M49:P49"/>
    <mergeCell ref="AB49:AD49"/>
    <mergeCell ref="V49:Z49"/>
    <mergeCell ref="B33:B34"/>
    <mergeCell ref="A29:A30"/>
    <mergeCell ref="A25:A26"/>
    <mergeCell ref="B25:B26"/>
    <mergeCell ref="A39:A40"/>
    <mergeCell ref="B39:B40"/>
    <mergeCell ref="A35:A36"/>
    <mergeCell ref="B35:B36"/>
    <mergeCell ref="A31:A32"/>
    <mergeCell ref="A33:A34"/>
    <mergeCell ref="A23:A24"/>
    <mergeCell ref="B23:B24"/>
    <mergeCell ref="H49:H51"/>
    <mergeCell ref="B41:B42"/>
    <mergeCell ref="A41:A42"/>
    <mergeCell ref="A43:C43"/>
    <mergeCell ref="A44:C44"/>
    <mergeCell ref="A37:A38"/>
    <mergeCell ref="B37:B38"/>
    <mergeCell ref="D49:G49"/>
    <mergeCell ref="AS49:AV49"/>
    <mergeCell ref="AW49:AW51"/>
    <mergeCell ref="BA49:BA51"/>
    <mergeCell ref="Q49:T49"/>
    <mergeCell ref="AK49:AM49"/>
    <mergeCell ref="AF49:AI49"/>
    <mergeCell ref="AX49:AZ49"/>
    <mergeCell ref="AO49:AR49"/>
    <mergeCell ref="AA49:AA51"/>
    <mergeCell ref="AN49:AN51"/>
    <mergeCell ref="AW5:AW7"/>
    <mergeCell ref="AX5:AZ5"/>
    <mergeCell ref="AK5:AM5"/>
    <mergeCell ref="Q5:T5"/>
    <mergeCell ref="AA5:AA7"/>
    <mergeCell ref="AB5:AD5"/>
    <mergeCell ref="AF5:AI5"/>
    <mergeCell ref="U5:U7"/>
    <mergeCell ref="V5:Z5"/>
    <mergeCell ref="AJ5:AJ7"/>
    <mergeCell ref="AE5:AE7"/>
    <mergeCell ref="BA5:BA7"/>
    <mergeCell ref="A5:A10"/>
    <mergeCell ref="D5:G5"/>
    <mergeCell ref="D9:BE9"/>
    <mergeCell ref="BB5:BE5"/>
    <mergeCell ref="AN5:AN7"/>
    <mergeCell ref="AO5:AR5"/>
    <mergeCell ref="AS5:AV5"/>
    <mergeCell ref="M5:P5"/>
    <mergeCell ref="L5:L7"/>
    <mergeCell ref="B29:B30"/>
    <mergeCell ref="I5:K5"/>
    <mergeCell ref="B5:B10"/>
    <mergeCell ref="B15:B16"/>
    <mergeCell ref="B13:B14"/>
    <mergeCell ref="B11:B12"/>
    <mergeCell ref="H5:H7"/>
    <mergeCell ref="C5:C10"/>
    <mergeCell ref="B19:B20"/>
    <mergeCell ref="A17:A18"/>
    <mergeCell ref="B17:B18"/>
    <mergeCell ref="A11:A12"/>
    <mergeCell ref="A21:A22"/>
    <mergeCell ref="A15:A16"/>
    <mergeCell ref="A13:A14"/>
    <mergeCell ref="A19:A20"/>
    <mergeCell ref="B21:B22"/>
    <mergeCell ref="A55:A56"/>
    <mergeCell ref="B55:B56"/>
    <mergeCell ref="A57:A58"/>
    <mergeCell ref="B57:B58"/>
    <mergeCell ref="A119:A120"/>
    <mergeCell ref="B119:B120"/>
    <mergeCell ref="A59:A60"/>
    <mergeCell ref="B59:B60"/>
    <mergeCell ref="A61:A62"/>
    <mergeCell ref="B61:B62"/>
    <mergeCell ref="A69:A70"/>
    <mergeCell ref="BJ72:BJ73"/>
    <mergeCell ref="BK72:BK73"/>
    <mergeCell ref="BJ74:BJ75"/>
    <mergeCell ref="BK74:BK75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85:A86"/>
    <mergeCell ref="B85:B86"/>
    <mergeCell ref="A87:A88"/>
    <mergeCell ref="B87:B88"/>
    <mergeCell ref="A79:A80"/>
    <mergeCell ref="B79:B80"/>
    <mergeCell ref="A81:A82"/>
    <mergeCell ref="B81:B82"/>
    <mergeCell ref="A83:A84"/>
    <mergeCell ref="B83:B84"/>
    <mergeCell ref="A89:A90"/>
    <mergeCell ref="B89:B90"/>
    <mergeCell ref="A106:C106"/>
    <mergeCell ref="C109:C114"/>
    <mergeCell ref="A95:A96"/>
    <mergeCell ref="B95:B96"/>
    <mergeCell ref="A109:A114"/>
    <mergeCell ref="A105:C105"/>
    <mergeCell ref="A63:A64"/>
    <mergeCell ref="B63:B64"/>
    <mergeCell ref="BJ64:BJ65"/>
    <mergeCell ref="BK64:BK65"/>
    <mergeCell ref="A65:A66"/>
    <mergeCell ref="B65:B66"/>
    <mergeCell ref="BJ66:BJ67"/>
    <mergeCell ref="BK66:BK67"/>
    <mergeCell ref="A67:A68"/>
    <mergeCell ref="B67:B68"/>
    <mergeCell ref="BJ76:BJ77"/>
    <mergeCell ref="BK76:BK77"/>
    <mergeCell ref="BJ78:BJ79"/>
    <mergeCell ref="BK78:BK79"/>
    <mergeCell ref="A115:A116"/>
    <mergeCell ref="B115:B116"/>
    <mergeCell ref="A91:A92"/>
    <mergeCell ref="B91:B92"/>
    <mergeCell ref="A93:A94"/>
    <mergeCell ref="B93:B94"/>
    <mergeCell ref="A145:A146"/>
    <mergeCell ref="B145:B146"/>
    <mergeCell ref="A97:A98"/>
    <mergeCell ref="B97:B98"/>
    <mergeCell ref="A99:A100"/>
    <mergeCell ref="B99:B100"/>
    <mergeCell ref="A104:C104"/>
    <mergeCell ref="B109:B114"/>
    <mergeCell ref="A101:A102"/>
    <mergeCell ref="B101:B102"/>
    <mergeCell ref="A147:A148"/>
    <mergeCell ref="B147:B148"/>
    <mergeCell ref="A155:A156"/>
    <mergeCell ref="B155:B156"/>
    <mergeCell ref="A151:A152"/>
    <mergeCell ref="B151:B152"/>
    <mergeCell ref="A153:A154"/>
    <mergeCell ref="B153:B154"/>
  </mergeCells>
  <conditionalFormatting sqref="W85:W86 W93:W94 W147:W150 W69:W80 W117:W120 W89:W90 W57:W66 W97:W103 W131:W136 W123:W126 W153:W158 W139:W144 X15:X42">
    <cfRule type="cellIs" priority="1" dxfId="0" operator="equal" stopIfTrue="1">
      <formula>$BG15</formula>
    </cfRule>
  </conditionalFormatting>
  <conditionalFormatting sqref="X85:X86 X93:X94 X89:X90 X57:X66 X97:X103 X131:X136 X123:X126 X153:X158 X139:X144 X147:X150 X69:X80 X117:X120">
    <cfRule type="cellIs" priority="2" dxfId="0" operator="equal" stopIfTrue="1">
      <formula>$BH57</formula>
    </cfRule>
  </conditionalFormatting>
  <conditionalFormatting sqref="W15:W42">
    <cfRule type="cellIs" priority="5" dxfId="0" operator="equal" stopIfTrue="1">
      <formula>$BF15</formula>
    </cfRule>
  </conditionalFormatting>
  <printOptions/>
  <pageMargins left="0.34" right="0.16" top="0.16" bottom="0.18" header="0.16" footer="0.15"/>
  <pageSetup fitToHeight="4" horizontalDpi="600" verticalDpi="600" orientation="landscape" paperSize="9" scale="77" r:id="rId1"/>
  <rowBreaks count="2" manualBreakCount="2">
    <brk id="46" max="56" man="1"/>
    <brk id="106" max="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130" zoomScaleSheetLayoutView="130" zoomScalePageLayoutView="0" workbookViewId="0" topLeftCell="A1">
      <selection activeCell="A1" sqref="A1:AC84"/>
    </sheetView>
  </sheetViews>
  <sheetFormatPr defaultColWidth="9.00390625" defaultRowHeight="12.75"/>
  <cols>
    <col min="1" max="1" width="5.625" style="61" customWidth="1"/>
    <col min="2" max="2" width="139.875" style="64" customWidth="1"/>
    <col min="3" max="16384" width="9.125" style="64" customWidth="1"/>
  </cols>
  <sheetData>
    <row r="1" ht="15.75">
      <c r="B1" s="63" t="s">
        <v>161</v>
      </c>
    </row>
    <row r="2" ht="15.75">
      <c r="B2" s="63"/>
    </row>
    <row r="3" spans="1:2" ht="17.25" customHeight="1">
      <c r="A3" s="65" t="s">
        <v>111</v>
      </c>
      <c r="B3" s="66" t="s">
        <v>112</v>
      </c>
    </row>
    <row r="4" spans="1:2" ht="17.25" customHeight="1">
      <c r="A4" s="65"/>
      <c r="B4" s="67" t="s">
        <v>113</v>
      </c>
    </row>
    <row r="5" spans="1:2" ht="17.25" customHeight="1">
      <c r="A5" s="68" t="s">
        <v>147</v>
      </c>
      <c r="B5" s="69" t="s">
        <v>229</v>
      </c>
    </row>
    <row r="6" spans="1:2" ht="17.25" customHeight="1">
      <c r="A6" s="68" t="s">
        <v>148</v>
      </c>
      <c r="B6" s="214" t="s">
        <v>224</v>
      </c>
    </row>
    <row r="7" spans="1:2" ht="17.25" customHeight="1">
      <c r="A7" s="68" t="s">
        <v>149</v>
      </c>
      <c r="B7" s="214" t="s">
        <v>225</v>
      </c>
    </row>
    <row r="8" spans="1:2" ht="17.25" customHeight="1">
      <c r="A8" s="68" t="s">
        <v>150</v>
      </c>
      <c r="B8" s="69" t="s">
        <v>366</v>
      </c>
    </row>
    <row r="9" spans="1:2" ht="17.25" customHeight="1">
      <c r="A9" s="68" t="s">
        <v>151</v>
      </c>
      <c r="B9" s="69" t="s">
        <v>223</v>
      </c>
    </row>
    <row r="10" spans="1:2" ht="17.25" customHeight="1">
      <c r="A10" s="68" t="s">
        <v>152</v>
      </c>
      <c r="B10" s="69" t="s">
        <v>222</v>
      </c>
    </row>
    <row r="11" spans="1:2" ht="17.25" customHeight="1">
      <c r="A11" s="68" t="s">
        <v>153</v>
      </c>
      <c r="B11" s="70" t="s">
        <v>221</v>
      </c>
    </row>
    <row r="12" spans="1:2" ht="17.25" customHeight="1">
      <c r="A12" s="68" t="s">
        <v>154</v>
      </c>
      <c r="B12" s="215" t="s">
        <v>226</v>
      </c>
    </row>
    <row r="13" spans="1:2" ht="17.25" customHeight="1">
      <c r="A13" s="68" t="s">
        <v>155</v>
      </c>
      <c r="B13" s="215" t="s">
        <v>233</v>
      </c>
    </row>
    <row r="14" spans="1:2" ht="17.25" customHeight="1">
      <c r="A14" s="68" t="s">
        <v>156</v>
      </c>
      <c r="B14" s="215" t="s">
        <v>232</v>
      </c>
    </row>
    <row r="15" spans="1:2" ht="17.25" customHeight="1">
      <c r="A15" s="68" t="s">
        <v>157</v>
      </c>
      <c r="B15" s="214" t="s">
        <v>231</v>
      </c>
    </row>
    <row r="16" spans="1:2" ht="17.25" customHeight="1">
      <c r="A16" s="68" t="s">
        <v>158</v>
      </c>
      <c r="B16" s="214" t="s">
        <v>230</v>
      </c>
    </row>
    <row r="17" spans="1:2" ht="17.25" customHeight="1">
      <c r="A17" s="68"/>
      <c r="B17" s="67" t="s">
        <v>129</v>
      </c>
    </row>
    <row r="18" spans="1:2" ht="17.25" customHeight="1">
      <c r="A18" s="68" t="s">
        <v>147</v>
      </c>
      <c r="B18" s="215" t="s">
        <v>227</v>
      </c>
    </row>
    <row r="19" spans="1:2" ht="17.25" customHeight="1">
      <c r="A19" s="68" t="s">
        <v>148</v>
      </c>
      <c r="B19" s="215" t="s">
        <v>228</v>
      </c>
    </row>
    <row r="20" spans="1:2" ht="17.25" customHeight="1">
      <c r="A20" s="65"/>
      <c r="B20" s="71" t="s">
        <v>76</v>
      </c>
    </row>
    <row r="21" spans="1:2" ht="17.25" customHeight="1">
      <c r="A21" s="68" t="s">
        <v>147</v>
      </c>
      <c r="B21" s="215" t="s">
        <v>220</v>
      </c>
    </row>
    <row r="22" spans="1:2" ht="17.25" customHeight="1">
      <c r="A22" s="65"/>
      <c r="B22" s="67" t="s">
        <v>130</v>
      </c>
    </row>
    <row r="23" spans="1:2" ht="17.25" customHeight="1">
      <c r="A23" s="68" t="s">
        <v>147</v>
      </c>
      <c r="B23" s="68" t="s">
        <v>77</v>
      </c>
    </row>
    <row r="24" spans="1:2" ht="17.25" customHeight="1">
      <c r="A24" s="68" t="s">
        <v>148</v>
      </c>
      <c r="B24" s="68" t="s">
        <v>131</v>
      </c>
    </row>
    <row r="25" spans="1:2" ht="17.25" customHeight="1">
      <c r="A25" s="68" t="s">
        <v>149</v>
      </c>
      <c r="B25" s="68" t="s">
        <v>133</v>
      </c>
    </row>
    <row r="26" spans="1:2" ht="17.25" customHeight="1">
      <c r="A26" s="65"/>
      <c r="B26" s="67" t="s">
        <v>132</v>
      </c>
    </row>
    <row r="27" spans="1:2" ht="17.25" customHeight="1">
      <c r="A27" s="68" t="s">
        <v>147</v>
      </c>
      <c r="B27" s="68" t="s">
        <v>135</v>
      </c>
    </row>
    <row r="28" spans="1:2" ht="17.25" customHeight="1">
      <c r="A28" s="68" t="s">
        <v>148</v>
      </c>
      <c r="B28" s="68" t="s">
        <v>136</v>
      </c>
    </row>
  </sheetData>
  <sheetProtection/>
  <printOptions/>
  <pageMargins left="0.18" right="0.24" top="0.3" bottom="0.28" header="0.25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0"/>
  <sheetViews>
    <sheetView view="pageBreakPreview" zoomScale="115" zoomScaleNormal="86" zoomScaleSheetLayoutView="115" zoomScalePageLayoutView="0" workbookViewId="0" topLeftCell="A1">
      <selection activeCell="U51" sqref="U51"/>
    </sheetView>
  </sheetViews>
  <sheetFormatPr defaultColWidth="9.00390625" defaultRowHeight="12.75"/>
  <cols>
    <col min="1" max="1" width="10.625" style="164" customWidth="1"/>
    <col min="2" max="2" width="27.75390625" style="165" customWidth="1"/>
    <col min="3" max="3" width="3.25390625" style="128" customWidth="1"/>
    <col min="4" max="8" width="3.125" style="128" customWidth="1"/>
    <col min="9" max="13" width="3.25390625" style="128" customWidth="1"/>
    <col min="14" max="14" width="3.375" style="128" customWidth="1"/>
    <col min="15" max="16" width="3.25390625" style="128" customWidth="1"/>
    <col min="17" max="17" width="3.125" style="128" customWidth="1"/>
    <col min="18" max="18" width="3.375" style="128" customWidth="1"/>
    <col min="19" max="19" width="3.125" style="128" customWidth="1"/>
    <col min="20" max="21" width="3.25390625" style="128" customWidth="1"/>
    <col min="22" max="22" width="3.125" style="128" customWidth="1"/>
    <col min="23" max="23" width="3.25390625" style="128" customWidth="1"/>
    <col min="24" max="24" width="3.125" style="128" customWidth="1"/>
    <col min="25" max="25" width="3.375" style="128" customWidth="1"/>
    <col min="26" max="27" width="3.25390625" style="128" customWidth="1"/>
    <col min="28" max="28" width="3.00390625" style="128" customWidth="1"/>
    <col min="29" max="29" width="3.25390625" style="128" customWidth="1"/>
    <col min="30" max="32" width="3.375" style="128" customWidth="1"/>
    <col min="33" max="33" width="2.875" style="128" customWidth="1"/>
    <col min="34" max="34" width="3.375" style="128" customWidth="1"/>
    <col min="35" max="35" width="3.25390625" style="128" customWidth="1"/>
    <col min="36" max="36" width="3.125" style="128" customWidth="1"/>
    <col min="37" max="37" width="3.625" style="128" customWidth="1"/>
    <col min="38" max="39" width="3.375" style="128" customWidth="1"/>
    <col min="40" max="40" width="3.25390625" style="128" customWidth="1"/>
    <col min="41" max="41" width="3.125" style="128" customWidth="1"/>
    <col min="42" max="42" width="3.375" style="128" customWidth="1"/>
    <col min="43" max="43" width="3.75390625" style="128" customWidth="1"/>
    <col min="44" max="44" width="3.25390625" style="128" customWidth="1"/>
    <col min="45" max="45" width="3.375" style="128" customWidth="1"/>
    <col min="46" max="46" width="3.25390625" style="128" customWidth="1"/>
    <col min="47" max="47" width="3.375" style="128" customWidth="1"/>
    <col min="48" max="48" width="3.25390625" style="128" customWidth="1"/>
    <col min="49" max="49" width="3.375" style="128" customWidth="1"/>
    <col min="50" max="51" width="3.25390625" style="128" customWidth="1"/>
    <col min="52" max="52" width="3.125" style="128" customWidth="1"/>
    <col min="53" max="54" width="3.375" style="128" customWidth="1"/>
    <col min="55" max="58" width="2.875" style="128" customWidth="1"/>
    <col min="59" max="16384" width="9.125" style="128" customWidth="1"/>
  </cols>
  <sheetData>
    <row r="1" spans="1:58" ht="12.75">
      <c r="A1" s="124"/>
      <c r="B1" s="125" t="s">
        <v>203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7"/>
      <c r="BD1" s="127"/>
      <c r="BE1" s="127"/>
      <c r="BF1" s="127"/>
    </row>
    <row r="2" spans="1:58" ht="12.75">
      <c r="A2" s="124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7"/>
      <c r="BD2" s="127"/>
      <c r="BE2" s="127"/>
      <c r="BF2" s="127"/>
    </row>
    <row r="3" spans="1:58" ht="12.75">
      <c r="A3" s="124"/>
      <c r="B3" s="129" t="s">
        <v>170</v>
      </c>
      <c r="C3" s="130" t="s">
        <v>369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127"/>
      <c r="BE3" s="127"/>
      <c r="BF3" s="131">
        <v>15</v>
      </c>
    </row>
    <row r="4" spans="1:58" ht="12.75">
      <c r="A4" s="124"/>
      <c r="B4" s="129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7"/>
      <c r="BD4" s="127"/>
      <c r="BE4" s="127"/>
      <c r="BF4" s="127"/>
    </row>
    <row r="5" spans="1:58" ht="12.75" customHeight="1">
      <c r="A5" s="626" t="s">
        <v>171</v>
      </c>
      <c r="B5" s="627" t="s">
        <v>89</v>
      </c>
      <c r="C5" s="628" t="s">
        <v>173</v>
      </c>
      <c r="D5" s="628"/>
      <c r="E5" s="628"/>
      <c r="F5" s="628"/>
      <c r="G5" s="629" t="s">
        <v>174</v>
      </c>
      <c r="H5" s="628" t="s">
        <v>175</v>
      </c>
      <c r="I5" s="628"/>
      <c r="J5" s="628"/>
      <c r="K5" s="629" t="s">
        <v>176</v>
      </c>
      <c r="L5" s="628" t="s">
        <v>177</v>
      </c>
      <c r="M5" s="628"/>
      <c r="N5" s="628"/>
      <c r="O5" s="628"/>
      <c r="P5" s="628" t="s">
        <v>178</v>
      </c>
      <c r="Q5" s="628"/>
      <c r="R5" s="628"/>
      <c r="S5" s="628"/>
      <c r="T5" s="629" t="s">
        <v>179</v>
      </c>
      <c r="U5" s="628" t="s">
        <v>180</v>
      </c>
      <c r="V5" s="628"/>
      <c r="W5" s="628"/>
      <c r="X5" s="630" t="s">
        <v>181</v>
      </c>
      <c r="Y5" s="628" t="s">
        <v>182</v>
      </c>
      <c r="Z5" s="628"/>
      <c r="AA5" s="628"/>
      <c r="AB5" s="625" t="s">
        <v>183</v>
      </c>
      <c r="AC5" s="628" t="s">
        <v>184</v>
      </c>
      <c r="AD5" s="628"/>
      <c r="AE5" s="628"/>
      <c r="AF5" s="628"/>
      <c r="AG5" s="634" t="s">
        <v>185</v>
      </c>
      <c r="AH5" s="628" t="s">
        <v>186</v>
      </c>
      <c r="AI5" s="628"/>
      <c r="AJ5" s="628"/>
      <c r="AK5" s="634" t="s">
        <v>187</v>
      </c>
      <c r="AL5" s="628" t="s">
        <v>188</v>
      </c>
      <c r="AM5" s="628"/>
      <c r="AN5" s="628"/>
      <c r="AO5" s="628"/>
      <c r="AP5" s="628" t="s">
        <v>189</v>
      </c>
      <c r="AQ5" s="628"/>
      <c r="AR5" s="628"/>
      <c r="AS5" s="628"/>
      <c r="AT5" s="630" t="s">
        <v>190</v>
      </c>
      <c r="AU5" s="628" t="s">
        <v>191</v>
      </c>
      <c r="AV5" s="628"/>
      <c r="AW5" s="628"/>
      <c r="AX5" s="630" t="s">
        <v>192</v>
      </c>
      <c r="AY5" s="628" t="s">
        <v>193</v>
      </c>
      <c r="AZ5" s="628"/>
      <c r="BA5" s="628"/>
      <c r="BB5" s="628"/>
      <c r="BC5" s="631" t="s">
        <v>204</v>
      </c>
      <c r="BD5" s="631"/>
      <c r="BE5" s="631"/>
      <c r="BF5" s="631"/>
    </row>
    <row r="6" spans="1:58" ht="12.75">
      <c r="A6" s="626"/>
      <c r="B6" s="627"/>
      <c r="C6" s="133">
        <v>1</v>
      </c>
      <c r="D6" s="133">
        <v>8</v>
      </c>
      <c r="E6" s="133">
        <v>15</v>
      </c>
      <c r="F6" s="133">
        <v>22</v>
      </c>
      <c r="G6" s="629"/>
      <c r="H6" s="133">
        <v>6</v>
      </c>
      <c r="I6" s="133">
        <v>13</v>
      </c>
      <c r="J6" s="133">
        <v>20</v>
      </c>
      <c r="K6" s="629"/>
      <c r="L6" s="133">
        <v>3</v>
      </c>
      <c r="M6" s="133">
        <v>10</v>
      </c>
      <c r="N6" s="133">
        <v>17</v>
      </c>
      <c r="O6" s="133">
        <v>24</v>
      </c>
      <c r="P6" s="133">
        <v>1</v>
      </c>
      <c r="Q6" s="133">
        <v>8</v>
      </c>
      <c r="R6" s="133">
        <v>15</v>
      </c>
      <c r="S6" s="133">
        <v>22</v>
      </c>
      <c r="T6" s="629"/>
      <c r="U6" s="133">
        <v>5</v>
      </c>
      <c r="V6" s="133">
        <v>12</v>
      </c>
      <c r="W6" s="133">
        <v>19</v>
      </c>
      <c r="X6" s="630"/>
      <c r="Y6" s="133">
        <v>2</v>
      </c>
      <c r="Z6" s="133">
        <v>9</v>
      </c>
      <c r="AA6" s="133">
        <v>16</v>
      </c>
      <c r="AB6" s="625"/>
      <c r="AC6" s="133">
        <v>2</v>
      </c>
      <c r="AD6" s="133">
        <v>9</v>
      </c>
      <c r="AE6" s="133">
        <v>16</v>
      </c>
      <c r="AF6" s="133">
        <v>23</v>
      </c>
      <c r="AG6" s="634"/>
      <c r="AH6" s="134">
        <v>6</v>
      </c>
      <c r="AI6" s="134">
        <v>13</v>
      </c>
      <c r="AJ6" s="134">
        <v>20</v>
      </c>
      <c r="AK6" s="634"/>
      <c r="AL6" s="134">
        <v>4</v>
      </c>
      <c r="AM6" s="134">
        <v>11</v>
      </c>
      <c r="AN6" s="134">
        <v>18</v>
      </c>
      <c r="AO6" s="134">
        <v>25</v>
      </c>
      <c r="AP6" s="134">
        <v>1</v>
      </c>
      <c r="AQ6" s="134">
        <v>8</v>
      </c>
      <c r="AR6" s="134">
        <v>15</v>
      </c>
      <c r="AS6" s="134">
        <v>22</v>
      </c>
      <c r="AT6" s="630"/>
      <c r="AU6" s="134">
        <v>6</v>
      </c>
      <c r="AV6" s="134">
        <v>13</v>
      </c>
      <c r="AW6" s="134">
        <v>20</v>
      </c>
      <c r="AX6" s="630"/>
      <c r="AY6" s="134">
        <v>3</v>
      </c>
      <c r="AZ6" s="134">
        <v>10</v>
      </c>
      <c r="BA6" s="134">
        <v>17</v>
      </c>
      <c r="BB6" s="134">
        <v>24</v>
      </c>
      <c r="BC6" s="631"/>
      <c r="BD6" s="631"/>
      <c r="BE6" s="631"/>
      <c r="BF6" s="631"/>
    </row>
    <row r="7" spans="1:58" ht="12.75">
      <c r="A7" s="626"/>
      <c r="B7" s="627"/>
      <c r="C7" s="133">
        <v>7</v>
      </c>
      <c r="D7" s="133">
        <v>14</v>
      </c>
      <c r="E7" s="133">
        <v>21</v>
      </c>
      <c r="F7" s="133">
        <v>28</v>
      </c>
      <c r="G7" s="629"/>
      <c r="H7" s="133">
        <v>12</v>
      </c>
      <c r="I7" s="133">
        <v>19</v>
      </c>
      <c r="J7" s="133">
        <v>26</v>
      </c>
      <c r="K7" s="629"/>
      <c r="L7" s="133">
        <v>9</v>
      </c>
      <c r="M7" s="133">
        <v>16</v>
      </c>
      <c r="N7" s="133">
        <v>23</v>
      </c>
      <c r="O7" s="133">
        <v>30</v>
      </c>
      <c r="P7" s="133">
        <v>7</v>
      </c>
      <c r="Q7" s="133">
        <v>14</v>
      </c>
      <c r="R7" s="133">
        <v>21</v>
      </c>
      <c r="S7" s="133">
        <v>28</v>
      </c>
      <c r="T7" s="629"/>
      <c r="U7" s="133">
        <v>11</v>
      </c>
      <c r="V7" s="133">
        <v>18</v>
      </c>
      <c r="W7" s="133">
        <v>25</v>
      </c>
      <c r="X7" s="630"/>
      <c r="Y7" s="133">
        <v>8</v>
      </c>
      <c r="Z7" s="133">
        <v>15</v>
      </c>
      <c r="AA7" s="133">
        <v>22</v>
      </c>
      <c r="AB7" s="625"/>
      <c r="AC7" s="133">
        <v>8</v>
      </c>
      <c r="AD7" s="133">
        <v>15</v>
      </c>
      <c r="AE7" s="133">
        <v>22</v>
      </c>
      <c r="AF7" s="133">
        <v>29</v>
      </c>
      <c r="AG7" s="634"/>
      <c r="AH7" s="134">
        <v>12</v>
      </c>
      <c r="AI7" s="134">
        <v>19</v>
      </c>
      <c r="AJ7" s="134">
        <v>26</v>
      </c>
      <c r="AK7" s="634"/>
      <c r="AL7" s="134">
        <v>10</v>
      </c>
      <c r="AM7" s="134">
        <v>17</v>
      </c>
      <c r="AN7" s="134">
        <v>24</v>
      </c>
      <c r="AO7" s="134">
        <v>31</v>
      </c>
      <c r="AP7" s="134">
        <v>7</v>
      </c>
      <c r="AQ7" s="134">
        <v>14</v>
      </c>
      <c r="AR7" s="134">
        <v>21</v>
      </c>
      <c r="AS7" s="134">
        <v>28</v>
      </c>
      <c r="AT7" s="630"/>
      <c r="AU7" s="134">
        <v>12</v>
      </c>
      <c r="AV7" s="134">
        <v>19</v>
      </c>
      <c r="AW7" s="134">
        <v>26</v>
      </c>
      <c r="AX7" s="630"/>
      <c r="AY7" s="134">
        <v>9</v>
      </c>
      <c r="AZ7" s="134">
        <v>16</v>
      </c>
      <c r="BA7" s="134">
        <v>23</v>
      </c>
      <c r="BB7" s="134">
        <v>31</v>
      </c>
      <c r="BC7" s="631"/>
      <c r="BD7" s="631"/>
      <c r="BE7" s="631"/>
      <c r="BF7" s="631"/>
    </row>
    <row r="8" spans="1:58" ht="14.25">
      <c r="A8" s="626"/>
      <c r="B8" s="627"/>
      <c r="C8" s="135">
        <v>35</v>
      </c>
      <c r="D8" s="135">
        <v>36</v>
      </c>
      <c r="E8" s="135">
        <v>37</v>
      </c>
      <c r="F8" s="135">
        <v>38</v>
      </c>
      <c r="G8" s="135">
        <v>39</v>
      </c>
      <c r="H8" s="135">
        <v>40</v>
      </c>
      <c r="I8" s="135">
        <v>41</v>
      </c>
      <c r="J8" s="132">
        <v>42</v>
      </c>
      <c r="K8" s="132">
        <v>43</v>
      </c>
      <c r="L8" s="132">
        <v>44</v>
      </c>
      <c r="M8" s="132">
        <v>45</v>
      </c>
      <c r="N8" s="132">
        <v>46</v>
      </c>
      <c r="O8" s="132">
        <v>47</v>
      </c>
      <c r="P8" s="132">
        <v>48</v>
      </c>
      <c r="Q8" s="132">
        <v>49</v>
      </c>
      <c r="R8" s="132">
        <v>50</v>
      </c>
      <c r="S8" s="132">
        <v>51</v>
      </c>
      <c r="T8" s="132">
        <v>52</v>
      </c>
      <c r="U8" s="132">
        <v>1</v>
      </c>
      <c r="V8" s="132">
        <v>2</v>
      </c>
      <c r="W8" s="132">
        <v>3</v>
      </c>
      <c r="X8" s="132">
        <v>4</v>
      </c>
      <c r="Y8" s="132">
        <v>5</v>
      </c>
      <c r="Z8" s="132">
        <v>6</v>
      </c>
      <c r="AA8" s="132">
        <v>7</v>
      </c>
      <c r="AB8" s="132">
        <v>8</v>
      </c>
      <c r="AC8" s="132">
        <v>9</v>
      </c>
      <c r="AD8" s="132">
        <v>10</v>
      </c>
      <c r="AE8" s="132">
        <v>11</v>
      </c>
      <c r="AF8" s="135">
        <v>12</v>
      </c>
      <c r="AG8" s="135">
        <v>13</v>
      </c>
      <c r="AH8" s="135">
        <v>14</v>
      </c>
      <c r="AI8" s="135">
        <v>15</v>
      </c>
      <c r="AJ8" s="132">
        <v>16</v>
      </c>
      <c r="AK8" s="135">
        <v>17</v>
      </c>
      <c r="AL8" s="135">
        <v>18</v>
      </c>
      <c r="AM8" s="135">
        <v>19</v>
      </c>
      <c r="AN8" s="135">
        <v>20</v>
      </c>
      <c r="AO8" s="135">
        <v>21</v>
      </c>
      <c r="AP8" s="135">
        <v>22</v>
      </c>
      <c r="AQ8" s="135">
        <v>23</v>
      </c>
      <c r="AR8" s="135">
        <v>24</v>
      </c>
      <c r="AS8" s="135">
        <v>25</v>
      </c>
      <c r="AT8" s="136">
        <v>26</v>
      </c>
      <c r="AU8" s="136">
        <v>27</v>
      </c>
      <c r="AV8" s="136">
        <v>28</v>
      </c>
      <c r="AW8" s="136">
        <v>29</v>
      </c>
      <c r="AX8" s="136">
        <v>30</v>
      </c>
      <c r="AY8" s="136">
        <v>31</v>
      </c>
      <c r="AZ8" s="136">
        <v>32</v>
      </c>
      <c r="BA8" s="136">
        <v>33</v>
      </c>
      <c r="BB8" s="136">
        <v>34</v>
      </c>
      <c r="BC8" s="631"/>
      <c r="BD8" s="631"/>
      <c r="BE8" s="631"/>
      <c r="BF8" s="631"/>
    </row>
    <row r="9" spans="1:58" ht="12.75">
      <c r="A9" s="626"/>
      <c r="B9" s="627"/>
      <c r="C9" s="628" t="s">
        <v>194</v>
      </c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  <c r="BB9" s="628"/>
      <c r="BC9" s="628"/>
      <c r="BD9" s="628"/>
      <c r="BE9" s="628"/>
      <c r="BF9" s="628"/>
    </row>
    <row r="10" spans="1:58" ht="14.25">
      <c r="A10" s="626"/>
      <c r="B10" s="627"/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  <c r="M10" s="135">
        <v>11</v>
      </c>
      <c r="N10" s="135">
        <v>12</v>
      </c>
      <c r="O10" s="135">
        <v>13</v>
      </c>
      <c r="P10" s="135">
        <v>14</v>
      </c>
      <c r="Q10" s="135">
        <v>15</v>
      </c>
      <c r="R10" s="135">
        <v>16</v>
      </c>
      <c r="S10" s="135">
        <v>17</v>
      </c>
      <c r="T10" s="135">
        <v>18</v>
      </c>
      <c r="U10" s="135">
        <v>19</v>
      </c>
      <c r="V10" s="135">
        <v>20</v>
      </c>
      <c r="W10" s="135">
        <v>21</v>
      </c>
      <c r="X10" s="135">
        <v>22</v>
      </c>
      <c r="Y10" s="135">
        <v>23</v>
      </c>
      <c r="Z10" s="135">
        <v>24</v>
      </c>
      <c r="AA10" s="135">
        <v>25</v>
      </c>
      <c r="AB10" s="135">
        <v>26</v>
      </c>
      <c r="AC10" s="135">
        <v>27</v>
      </c>
      <c r="AD10" s="135">
        <v>28</v>
      </c>
      <c r="AE10" s="135">
        <v>29</v>
      </c>
      <c r="AF10" s="135">
        <v>30</v>
      </c>
      <c r="AG10" s="135">
        <v>31</v>
      </c>
      <c r="AH10" s="135">
        <v>32</v>
      </c>
      <c r="AI10" s="135">
        <v>33</v>
      </c>
      <c r="AJ10" s="135">
        <v>34</v>
      </c>
      <c r="AK10" s="135">
        <v>35</v>
      </c>
      <c r="AL10" s="135">
        <v>36</v>
      </c>
      <c r="AM10" s="135">
        <v>37</v>
      </c>
      <c r="AN10" s="135">
        <v>38</v>
      </c>
      <c r="AO10" s="135">
        <v>39</v>
      </c>
      <c r="AP10" s="135">
        <v>40</v>
      </c>
      <c r="AQ10" s="135">
        <v>41</v>
      </c>
      <c r="AR10" s="135">
        <v>42</v>
      </c>
      <c r="AS10" s="135">
        <v>43</v>
      </c>
      <c r="AT10" s="135">
        <v>44</v>
      </c>
      <c r="AU10" s="135">
        <v>45</v>
      </c>
      <c r="AV10" s="135">
        <v>46</v>
      </c>
      <c r="AW10" s="135">
        <v>47</v>
      </c>
      <c r="AX10" s="135">
        <v>48</v>
      </c>
      <c r="AY10" s="135">
        <v>49</v>
      </c>
      <c r="AZ10" s="135">
        <v>50</v>
      </c>
      <c r="BA10" s="135">
        <v>51</v>
      </c>
      <c r="BB10" s="135">
        <v>52</v>
      </c>
      <c r="BC10" s="137" t="s">
        <v>168</v>
      </c>
      <c r="BD10" s="137" t="s">
        <v>167</v>
      </c>
      <c r="BE10" s="137" t="s">
        <v>166</v>
      </c>
      <c r="BF10" s="137" t="s">
        <v>205</v>
      </c>
    </row>
    <row r="11" spans="1:58" s="141" customFormat="1" ht="24.75">
      <c r="A11" s="138" t="s">
        <v>28</v>
      </c>
      <c r="B11" s="139" t="s">
        <v>372</v>
      </c>
      <c r="C11" s="249">
        <f>C12</f>
        <v>0</v>
      </c>
      <c r="D11" s="249">
        <f aca="true" t="shared" si="0" ref="D11:BF11">D12</f>
        <v>0</v>
      </c>
      <c r="E11" s="249">
        <f t="shared" si="0"/>
        <v>0</v>
      </c>
      <c r="F11" s="249">
        <f t="shared" si="0"/>
        <v>0</v>
      </c>
      <c r="G11" s="249">
        <f t="shared" si="0"/>
        <v>0</v>
      </c>
      <c r="H11" s="249">
        <f t="shared" si="0"/>
        <v>0</v>
      </c>
      <c r="I11" s="249">
        <f t="shared" si="0"/>
        <v>0</v>
      </c>
      <c r="J11" s="249">
        <f t="shared" si="0"/>
        <v>0</v>
      </c>
      <c r="K11" s="249">
        <f t="shared" si="0"/>
        <v>0</v>
      </c>
      <c r="L11" s="249">
        <f t="shared" si="0"/>
        <v>0</v>
      </c>
      <c r="M11" s="249">
        <f t="shared" si="0"/>
        <v>0</v>
      </c>
      <c r="N11" s="249">
        <f t="shared" si="0"/>
        <v>0</v>
      </c>
      <c r="O11" s="249">
        <f t="shared" si="0"/>
        <v>0</v>
      </c>
      <c r="P11" s="249">
        <f t="shared" si="0"/>
        <v>0</v>
      </c>
      <c r="Q11" s="249">
        <f t="shared" si="0"/>
        <v>0</v>
      </c>
      <c r="R11" s="249">
        <f t="shared" si="0"/>
        <v>0</v>
      </c>
      <c r="S11" s="249">
        <f t="shared" si="0"/>
        <v>13</v>
      </c>
      <c r="T11" s="249">
        <f t="shared" si="0"/>
        <v>0</v>
      </c>
      <c r="U11" s="249">
        <f t="shared" si="0"/>
        <v>0</v>
      </c>
      <c r="V11" s="249">
        <f t="shared" si="0"/>
        <v>0</v>
      </c>
      <c r="W11" s="249">
        <f t="shared" si="0"/>
        <v>0</v>
      </c>
      <c r="X11" s="249">
        <f t="shared" si="0"/>
        <v>0</v>
      </c>
      <c r="Y11" s="249">
        <f t="shared" si="0"/>
        <v>0</v>
      </c>
      <c r="Z11" s="249">
        <f t="shared" si="0"/>
        <v>0</v>
      </c>
      <c r="AA11" s="249">
        <f t="shared" si="0"/>
        <v>0</v>
      </c>
      <c r="AB11" s="249">
        <f t="shared" si="0"/>
        <v>0</v>
      </c>
      <c r="AC11" s="249">
        <f t="shared" si="0"/>
        <v>0</v>
      </c>
      <c r="AD11" s="249">
        <f t="shared" si="0"/>
        <v>0</v>
      </c>
      <c r="AE11" s="249">
        <f t="shared" si="0"/>
        <v>0</v>
      </c>
      <c r="AF11" s="249">
        <f t="shared" si="0"/>
        <v>0</v>
      </c>
      <c r="AG11" s="249">
        <f t="shared" si="0"/>
        <v>0</v>
      </c>
      <c r="AH11" s="249">
        <f t="shared" si="0"/>
        <v>0</v>
      </c>
      <c r="AI11" s="249">
        <f t="shared" si="0"/>
        <v>0</v>
      </c>
      <c r="AJ11" s="249">
        <f t="shared" si="0"/>
        <v>0</v>
      </c>
      <c r="AK11" s="249">
        <f t="shared" si="0"/>
        <v>0</v>
      </c>
      <c r="AL11" s="249">
        <f t="shared" si="0"/>
        <v>0</v>
      </c>
      <c r="AM11" s="249">
        <f t="shared" si="0"/>
        <v>0</v>
      </c>
      <c r="AN11" s="249">
        <f t="shared" si="0"/>
        <v>0</v>
      </c>
      <c r="AO11" s="249">
        <f t="shared" si="0"/>
        <v>0</v>
      </c>
      <c r="AP11" s="249">
        <f t="shared" si="0"/>
        <v>0</v>
      </c>
      <c r="AQ11" s="249">
        <f t="shared" si="0"/>
        <v>9</v>
      </c>
      <c r="AR11" s="249">
        <f t="shared" si="0"/>
        <v>3</v>
      </c>
      <c r="AS11" s="249">
        <f t="shared" si="0"/>
        <v>2</v>
      </c>
      <c r="AT11" s="249">
        <f t="shared" si="0"/>
        <v>0</v>
      </c>
      <c r="AU11" s="249">
        <f t="shared" si="0"/>
        <v>0</v>
      </c>
      <c r="AV11" s="249">
        <f t="shared" si="0"/>
        <v>0</v>
      </c>
      <c r="AW11" s="249">
        <f t="shared" si="0"/>
        <v>0</v>
      </c>
      <c r="AX11" s="249">
        <f t="shared" si="0"/>
        <v>0</v>
      </c>
      <c r="AY11" s="249">
        <f t="shared" si="0"/>
        <v>0</v>
      </c>
      <c r="AZ11" s="249">
        <f t="shared" si="0"/>
        <v>0</v>
      </c>
      <c r="BA11" s="249">
        <f t="shared" si="0"/>
        <v>0</v>
      </c>
      <c r="BB11" s="249">
        <f t="shared" si="0"/>
        <v>0</v>
      </c>
      <c r="BC11" s="249">
        <f t="shared" si="0"/>
        <v>1</v>
      </c>
      <c r="BD11" s="249">
        <f t="shared" si="0"/>
        <v>11</v>
      </c>
      <c r="BE11" s="249">
        <f t="shared" si="0"/>
        <v>5</v>
      </c>
      <c r="BF11" s="249">
        <f t="shared" si="0"/>
        <v>10</v>
      </c>
    </row>
    <row r="12" spans="1:58" s="141" customFormat="1" ht="15.75">
      <c r="A12" s="142"/>
      <c r="B12" s="143" t="s">
        <v>29</v>
      </c>
      <c r="C12" s="249">
        <f>COUNTA(C13:C26)</f>
        <v>0</v>
      </c>
      <c r="D12" s="249">
        <f aca="true" t="shared" si="1" ref="D12:BB12">COUNTA(D13:D26)</f>
        <v>0</v>
      </c>
      <c r="E12" s="249">
        <f t="shared" si="1"/>
        <v>0</v>
      </c>
      <c r="F12" s="249">
        <f t="shared" si="1"/>
        <v>0</v>
      </c>
      <c r="G12" s="249">
        <f t="shared" si="1"/>
        <v>0</v>
      </c>
      <c r="H12" s="249">
        <f t="shared" si="1"/>
        <v>0</v>
      </c>
      <c r="I12" s="249">
        <f t="shared" si="1"/>
        <v>0</v>
      </c>
      <c r="J12" s="249">
        <f t="shared" si="1"/>
        <v>0</v>
      </c>
      <c r="K12" s="249">
        <f t="shared" si="1"/>
        <v>0</v>
      </c>
      <c r="L12" s="249">
        <f t="shared" si="1"/>
        <v>0</v>
      </c>
      <c r="M12" s="249">
        <f t="shared" si="1"/>
        <v>0</v>
      </c>
      <c r="N12" s="249">
        <f t="shared" si="1"/>
        <v>0</v>
      </c>
      <c r="O12" s="249">
        <f t="shared" si="1"/>
        <v>0</v>
      </c>
      <c r="P12" s="249">
        <f t="shared" si="1"/>
        <v>0</v>
      </c>
      <c r="Q12" s="249">
        <f t="shared" si="1"/>
        <v>0</v>
      </c>
      <c r="R12" s="249">
        <f t="shared" si="1"/>
        <v>0</v>
      </c>
      <c r="S12" s="249">
        <f t="shared" si="1"/>
        <v>13</v>
      </c>
      <c r="T12" s="249">
        <f t="shared" si="1"/>
        <v>0</v>
      </c>
      <c r="U12" s="249">
        <f t="shared" si="1"/>
        <v>0</v>
      </c>
      <c r="V12" s="249">
        <f t="shared" si="1"/>
        <v>0</v>
      </c>
      <c r="W12" s="249">
        <f t="shared" si="1"/>
        <v>0</v>
      </c>
      <c r="X12" s="249">
        <f t="shared" si="1"/>
        <v>0</v>
      </c>
      <c r="Y12" s="249">
        <f t="shared" si="1"/>
        <v>0</v>
      </c>
      <c r="Z12" s="249">
        <f t="shared" si="1"/>
        <v>0</v>
      </c>
      <c r="AA12" s="249">
        <f t="shared" si="1"/>
        <v>0</v>
      </c>
      <c r="AB12" s="249">
        <f t="shared" si="1"/>
        <v>0</v>
      </c>
      <c r="AC12" s="249">
        <f t="shared" si="1"/>
        <v>0</v>
      </c>
      <c r="AD12" s="249">
        <f t="shared" si="1"/>
        <v>0</v>
      </c>
      <c r="AE12" s="249">
        <f t="shared" si="1"/>
        <v>0</v>
      </c>
      <c r="AF12" s="249">
        <f t="shared" si="1"/>
        <v>0</v>
      </c>
      <c r="AG12" s="249">
        <f t="shared" si="1"/>
        <v>0</v>
      </c>
      <c r="AH12" s="249">
        <f t="shared" si="1"/>
        <v>0</v>
      </c>
      <c r="AI12" s="249">
        <f t="shared" si="1"/>
        <v>0</v>
      </c>
      <c r="AJ12" s="249">
        <f t="shared" si="1"/>
        <v>0</v>
      </c>
      <c r="AK12" s="249">
        <f t="shared" si="1"/>
        <v>0</v>
      </c>
      <c r="AL12" s="249">
        <f t="shared" si="1"/>
        <v>0</v>
      </c>
      <c r="AM12" s="249">
        <f t="shared" si="1"/>
        <v>0</v>
      </c>
      <c r="AN12" s="249">
        <f t="shared" si="1"/>
        <v>0</v>
      </c>
      <c r="AO12" s="249">
        <f t="shared" si="1"/>
        <v>0</v>
      </c>
      <c r="AP12" s="249">
        <f t="shared" si="1"/>
        <v>0</v>
      </c>
      <c r="AQ12" s="249">
        <f t="shared" si="1"/>
        <v>9</v>
      </c>
      <c r="AR12" s="249">
        <f t="shared" si="1"/>
        <v>3</v>
      </c>
      <c r="AS12" s="249">
        <f>COUNTA(AS13:AS26)</f>
        <v>2</v>
      </c>
      <c r="AT12" s="249">
        <f t="shared" si="1"/>
        <v>0</v>
      </c>
      <c r="AU12" s="249">
        <f t="shared" si="1"/>
        <v>0</v>
      </c>
      <c r="AV12" s="249">
        <f t="shared" si="1"/>
        <v>0</v>
      </c>
      <c r="AW12" s="249">
        <f t="shared" si="1"/>
        <v>0</v>
      </c>
      <c r="AX12" s="249">
        <f t="shared" si="1"/>
        <v>0</v>
      </c>
      <c r="AY12" s="249">
        <f t="shared" si="1"/>
        <v>0</v>
      </c>
      <c r="AZ12" s="249">
        <f t="shared" si="1"/>
        <v>0</v>
      </c>
      <c r="BA12" s="249">
        <f t="shared" si="1"/>
        <v>0</v>
      </c>
      <c r="BB12" s="249">
        <f t="shared" si="1"/>
        <v>0</v>
      </c>
      <c r="BC12" s="140">
        <f>SUM(BC13:BC26)</f>
        <v>1</v>
      </c>
      <c r="BD12" s="140">
        <f>SUM(BD13:BD26)</f>
        <v>11</v>
      </c>
      <c r="BE12" s="140">
        <f>SUM(BE13:BE26)</f>
        <v>5</v>
      </c>
      <c r="BF12" s="140">
        <f>SUM(BF13:BF26)</f>
        <v>10</v>
      </c>
    </row>
    <row r="13" spans="1:58" s="144" customFormat="1" ht="12.75">
      <c r="A13" s="221" t="s">
        <v>30</v>
      </c>
      <c r="B13" s="221" t="s">
        <v>367</v>
      </c>
      <c r="C13" s="250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 t="s">
        <v>205</v>
      </c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2"/>
      <c r="AR13" s="252"/>
      <c r="AS13" s="252" t="s">
        <v>166</v>
      </c>
      <c r="AT13" s="251"/>
      <c r="AU13" s="251"/>
      <c r="AV13" s="251"/>
      <c r="AW13" s="251"/>
      <c r="AX13" s="251"/>
      <c r="AY13" s="251"/>
      <c r="AZ13" s="251"/>
      <c r="BA13" s="251"/>
      <c r="BB13" s="251"/>
      <c r="BC13" s="253">
        <f>COUNTIF(C13:BB13,"З")</f>
        <v>0</v>
      </c>
      <c r="BD13" s="253">
        <f>COUNTIF(C13:BB13,"ДЗ")</f>
        <v>0</v>
      </c>
      <c r="BE13" s="253">
        <f>COUNTIF(C13:BB13,"Э")</f>
        <v>1</v>
      </c>
      <c r="BF13" s="253">
        <f>COUNTIF(C13:BB13,"КР")</f>
        <v>1</v>
      </c>
    </row>
    <row r="14" spans="1:58" s="144" customFormat="1" ht="12.75">
      <c r="A14" s="221" t="s">
        <v>31</v>
      </c>
      <c r="B14" s="221" t="s">
        <v>371</v>
      </c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 t="s">
        <v>205</v>
      </c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2" t="s">
        <v>167</v>
      </c>
      <c r="AR14" s="252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3">
        <f aca="true" t="shared" si="2" ref="BC14:BC26">COUNTIF(C14:BB14,"З")</f>
        <v>0</v>
      </c>
      <c r="BD14" s="253">
        <f aca="true" t="shared" si="3" ref="BD14:BD26">COUNTIF(C14:BB14,"ДЗ")</f>
        <v>1</v>
      </c>
      <c r="BE14" s="253">
        <f aca="true" t="shared" si="4" ref="BE14:BE26">COUNTIF(C14:BB14,"Э")</f>
        <v>0</v>
      </c>
      <c r="BF14" s="253">
        <f aca="true" t="shared" si="5" ref="BF14:BF26">COUNTIF(C14:BB14,"КР")</f>
        <v>1</v>
      </c>
    </row>
    <row r="15" spans="1:58" s="144" customFormat="1" ht="12.75">
      <c r="A15" s="222" t="s">
        <v>32</v>
      </c>
      <c r="B15" s="222" t="s">
        <v>134</v>
      </c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 t="s">
        <v>205</v>
      </c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252"/>
      <c r="AS15" s="251" t="s">
        <v>166</v>
      </c>
      <c r="AT15" s="251"/>
      <c r="AU15" s="251"/>
      <c r="AV15" s="251"/>
      <c r="AW15" s="251"/>
      <c r="AX15" s="251"/>
      <c r="AY15" s="251"/>
      <c r="AZ15" s="251"/>
      <c r="BA15" s="251"/>
      <c r="BB15" s="251"/>
      <c r="BC15" s="253">
        <f t="shared" si="2"/>
        <v>0</v>
      </c>
      <c r="BD15" s="253">
        <f t="shared" si="3"/>
        <v>0</v>
      </c>
      <c r="BE15" s="253">
        <f t="shared" si="4"/>
        <v>1</v>
      </c>
      <c r="BF15" s="253">
        <f t="shared" si="5"/>
        <v>1</v>
      </c>
    </row>
    <row r="16" spans="1:58" s="144" customFormat="1" ht="12.75">
      <c r="A16" s="221" t="s">
        <v>34</v>
      </c>
      <c r="B16" s="221" t="s">
        <v>137</v>
      </c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 t="s">
        <v>205</v>
      </c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2" t="s">
        <v>167</v>
      </c>
      <c r="AR16" s="252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3">
        <f t="shared" si="2"/>
        <v>0</v>
      </c>
      <c r="BD16" s="253">
        <f t="shared" si="3"/>
        <v>1</v>
      </c>
      <c r="BE16" s="253">
        <f t="shared" si="4"/>
        <v>0</v>
      </c>
      <c r="BF16" s="253">
        <f t="shared" si="5"/>
        <v>1</v>
      </c>
    </row>
    <row r="17" spans="1:58" s="144" customFormat="1" ht="12.75">
      <c r="A17" s="221" t="s">
        <v>33</v>
      </c>
      <c r="B17" s="221" t="s">
        <v>368</v>
      </c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2" t="s">
        <v>167</v>
      </c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2"/>
      <c r="AR17" s="252" t="s">
        <v>166</v>
      </c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3">
        <f t="shared" si="2"/>
        <v>0</v>
      </c>
      <c r="BD17" s="253">
        <f t="shared" si="3"/>
        <v>1</v>
      </c>
      <c r="BE17" s="253">
        <f t="shared" si="4"/>
        <v>1</v>
      </c>
      <c r="BF17" s="253">
        <f t="shared" si="5"/>
        <v>0</v>
      </c>
    </row>
    <row r="18" spans="1:58" s="144" customFormat="1" ht="12.75">
      <c r="A18" s="221" t="s">
        <v>36</v>
      </c>
      <c r="B18" s="221" t="s">
        <v>41</v>
      </c>
      <c r="C18" s="2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 t="s">
        <v>205</v>
      </c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2" t="s">
        <v>167</v>
      </c>
      <c r="AR18" s="252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3">
        <f t="shared" si="2"/>
        <v>0</v>
      </c>
      <c r="BD18" s="253">
        <f t="shared" si="3"/>
        <v>1</v>
      </c>
      <c r="BE18" s="253">
        <f t="shared" si="4"/>
        <v>0</v>
      </c>
      <c r="BF18" s="253">
        <f t="shared" si="5"/>
        <v>1</v>
      </c>
    </row>
    <row r="19" spans="1:58" s="144" customFormat="1" ht="12.75">
      <c r="A19" s="222" t="s">
        <v>37</v>
      </c>
      <c r="B19" s="222" t="s">
        <v>324</v>
      </c>
      <c r="C19" s="250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2" t="s">
        <v>167</v>
      </c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251" t="s">
        <v>166</v>
      </c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3">
        <f t="shared" si="2"/>
        <v>0</v>
      </c>
      <c r="BD19" s="253">
        <f t="shared" si="3"/>
        <v>1</v>
      </c>
      <c r="BE19" s="253">
        <f t="shared" si="4"/>
        <v>1</v>
      </c>
      <c r="BF19" s="253">
        <f t="shared" si="5"/>
        <v>0</v>
      </c>
    </row>
    <row r="20" spans="1:58" s="144" customFormat="1" ht="12.75">
      <c r="A20" s="221" t="s">
        <v>39</v>
      </c>
      <c r="B20" s="221" t="s">
        <v>325</v>
      </c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 t="s">
        <v>205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 t="s">
        <v>167</v>
      </c>
      <c r="AR20" s="252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3">
        <f t="shared" si="2"/>
        <v>0</v>
      </c>
      <c r="BD20" s="253">
        <f t="shared" si="3"/>
        <v>1</v>
      </c>
      <c r="BE20" s="253">
        <f t="shared" si="4"/>
        <v>0</v>
      </c>
      <c r="BF20" s="253">
        <f t="shared" si="5"/>
        <v>1</v>
      </c>
    </row>
    <row r="21" spans="1:58" s="144" customFormat="1" ht="12.75">
      <c r="A21" s="221" t="s">
        <v>38</v>
      </c>
      <c r="B21" s="221" t="s">
        <v>138</v>
      </c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 t="s">
        <v>205</v>
      </c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2"/>
      <c r="AR21" s="252" t="s">
        <v>166</v>
      </c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3">
        <f t="shared" si="2"/>
        <v>0</v>
      </c>
      <c r="BD21" s="253">
        <f t="shared" si="3"/>
        <v>0</v>
      </c>
      <c r="BE21" s="253">
        <f t="shared" si="4"/>
        <v>1</v>
      </c>
      <c r="BF21" s="253">
        <f t="shared" si="5"/>
        <v>1</v>
      </c>
    </row>
    <row r="22" spans="1:58" s="144" customFormat="1" ht="12.75">
      <c r="A22" s="221" t="s">
        <v>40</v>
      </c>
      <c r="B22" s="221" t="s">
        <v>326</v>
      </c>
      <c r="C22" s="250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 t="s">
        <v>205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2" t="s">
        <v>167</v>
      </c>
      <c r="AR22" s="254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3">
        <f t="shared" si="2"/>
        <v>0</v>
      </c>
      <c r="BD22" s="253">
        <f t="shared" si="3"/>
        <v>1</v>
      </c>
      <c r="BE22" s="253">
        <f t="shared" si="4"/>
        <v>0</v>
      </c>
      <c r="BF22" s="253">
        <f t="shared" si="5"/>
        <v>1</v>
      </c>
    </row>
    <row r="23" spans="1:58" s="144" customFormat="1" ht="12.75">
      <c r="A23" s="221" t="s">
        <v>35</v>
      </c>
      <c r="B23" s="221" t="s">
        <v>327</v>
      </c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 t="s">
        <v>205</v>
      </c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2" t="s">
        <v>167</v>
      </c>
      <c r="AR23" s="255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3">
        <f t="shared" si="2"/>
        <v>0</v>
      </c>
      <c r="BD23" s="253">
        <f t="shared" si="3"/>
        <v>1</v>
      </c>
      <c r="BE23" s="253">
        <f t="shared" si="4"/>
        <v>0</v>
      </c>
      <c r="BF23" s="253">
        <f t="shared" si="5"/>
        <v>1</v>
      </c>
    </row>
    <row r="24" spans="1:58" s="144" customFormat="1" ht="12.75">
      <c r="A24" s="221" t="s">
        <v>328</v>
      </c>
      <c r="B24" s="221" t="s">
        <v>99</v>
      </c>
      <c r="C24" s="250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 t="s">
        <v>168</v>
      </c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2" t="s">
        <v>167</v>
      </c>
      <c r="AR24" s="252"/>
      <c r="AS24" s="256"/>
      <c r="AT24" s="251"/>
      <c r="AU24" s="251"/>
      <c r="AV24" s="251"/>
      <c r="AW24" s="251"/>
      <c r="AX24" s="251"/>
      <c r="AY24" s="251"/>
      <c r="AZ24" s="251"/>
      <c r="BA24" s="251"/>
      <c r="BB24" s="251"/>
      <c r="BC24" s="253">
        <f t="shared" si="2"/>
        <v>1</v>
      </c>
      <c r="BD24" s="253">
        <f t="shared" si="3"/>
        <v>1</v>
      </c>
      <c r="BE24" s="253">
        <f t="shared" si="4"/>
        <v>0</v>
      </c>
      <c r="BF24" s="253">
        <f t="shared" si="5"/>
        <v>0</v>
      </c>
    </row>
    <row r="25" spans="1:58" s="144" customFormat="1" ht="24">
      <c r="A25" s="221" t="s">
        <v>329</v>
      </c>
      <c r="B25" s="221" t="s">
        <v>208</v>
      </c>
      <c r="C25" s="250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 t="s">
        <v>205</v>
      </c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2" t="s">
        <v>167</v>
      </c>
      <c r="AR25" s="252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3">
        <f t="shared" si="2"/>
        <v>0</v>
      </c>
      <c r="BD25" s="253">
        <f t="shared" si="3"/>
        <v>1</v>
      </c>
      <c r="BE25" s="253">
        <f t="shared" si="4"/>
        <v>0</v>
      </c>
      <c r="BF25" s="253">
        <f t="shared" si="5"/>
        <v>1</v>
      </c>
    </row>
    <row r="26" spans="1:58" s="144" customFormat="1" ht="12.75">
      <c r="A26" s="223"/>
      <c r="B26" s="224" t="s">
        <v>330</v>
      </c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2" t="s">
        <v>167</v>
      </c>
      <c r="AR26" s="252"/>
      <c r="AS26" s="257"/>
      <c r="AT26" s="251"/>
      <c r="AU26" s="251"/>
      <c r="AV26" s="251"/>
      <c r="AW26" s="251"/>
      <c r="AX26" s="251"/>
      <c r="AY26" s="251"/>
      <c r="AZ26" s="251"/>
      <c r="BA26" s="251"/>
      <c r="BB26" s="251"/>
      <c r="BC26" s="253">
        <f t="shared" si="2"/>
        <v>0</v>
      </c>
      <c r="BD26" s="253">
        <f t="shared" si="3"/>
        <v>1</v>
      </c>
      <c r="BE26" s="253">
        <f t="shared" si="4"/>
        <v>0</v>
      </c>
      <c r="BF26" s="253">
        <f t="shared" si="5"/>
        <v>0</v>
      </c>
    </row>
    <row r="27" spans="1:58" s="144" customFormat="1" ht="12.75">
      <c r="A27" s="636" t="s">
        <v>206</v>
      </c>
      <c r="B27" s="636"/>
      <c r="C27" s="145">
        <f aca="true" t="shared" si="6" ref="C27:AH27">C11</f>
        <v>0</v>
      </c>
      <c r="D27" s="145">
        <f t="shared" si="6"/>
        <v>0</v>
      </c>
      <c r="E27" s="145">
        <f t="shared" si="6"/>
        <v>0</v>
      </c>
      <c r="F27" s="145">
        <f t="shared" si="6"/>
        <v>0</v>
      </c>
      <c r="G27" s="145">
        <f t="shared" si="6"/>
        <v>0</v>
      </c>
      <c r="H27" s="145">
        <f t="shared" si="6"/>
        <v>0</v>
      </c>
      <c r="I27" s="145">
        <f t="shared" si="6"/>
        <v>0</v>
      </c>
      <c r="J27" s="145">
        <f t="shared" si="6"/>
        <v>0</v>
      </c>
      <c r="K27" s="145">
        <f t="shared" si="6"/>
        <v>0</v>
      </c>
      <c r="L27" s="145">
        <f t="shared" si="6"/>
        <v>0</v>
      </c>
      <c r="M27" s="145">
        <f t="shared" si="6"/>
        <v>0</v>
      </c>
      <c r="N27" s="145">
        <f t="shared" si="6"/>
        <v>0</v>
      </c>
      <c r="O27" s="145">
        <f t="shared" si="6"/>
        <v>0</v>
      </c>
      <c r="P27" s="145">
        <f t="shared" si="6"/>
        <v>0</v>
      </c>
      <c r="Q27" s="145">
        <f t="shared" si="6"/>
        <v>0</v>
      </c>
      <c r="R27" s="145">
        <f t="shared" si="6"/>
        <v>0</v>
      </c>
      <c r="S27" s="145">
        <f t="shared" si="6"/>
        <v>13</v>
      </c>
      <c r="T27" s="145">
        <f t="shared" si="6"/>
        <v>0</v>
      </c>
      <c r="U27" s="145">
        <f t="shared" si="6"/>
        <v>0</v>
      </c>
      <c r="V27" s="145">
        <f t="shared" si="6"/>
        <v>0</v>
      </c>
      <c r="W27" s="145">
        <f t="shared" si="6"/>
        <v>0</v>
      </c>
      <c r="X27" s="145">
        <f t="shared" si="6"/>
        <v>0</v>
      </c>
      <c r="Y27" s="145">
        <f t="shared" si="6"/>
        <v>0</v>
      </c>
      <c r="Z27" s="145">
        <f t="shared" si="6"/>
        <v>0</v>
      </c>
      <c r="AA27" s="145">
        <f t="shared" si="6"/>
        <v>0</v>
      </c>
      <c r="AB27" s="145">
        <f t="shared" si="6"/>
        <v>0</v>
      </c>
      <c r="AC27" s="145">
        <f t="shared" si="6"/>
        <v>0</v>
      </c>
      <c r="AD27" s="145">
        <f t="shared" si="6"/>
        <v>0</v>
      </c>
      <c r="AE27" s="145">
        <f t="shared" si="6"/>
        <v>0</v>
      </c>
      <c r="AF27" s="145">
        <f t="shared" si="6"/>
        <v>0</v>
      </c>
      <c r="AG27" s="145">
        <f t="shared" si="6"/>
        <v>0</v>
      </c>
      <c r="AH27" s="145">
        <f t="shared" si="6"/>
        <v>0</v>
      </c>
      <c r="AI27" s="145">
        <f aca="true" t="shared" si="7" ref="AI27:BF27">AI11</f>
        <v>0</v>
      </c>
      <c r="AJ27" s="145">
        <f t="shared" si="7"/>
        <v>0</v>
      </c>
      <c r="AK27" s="145">
        <f t="shared" si="7"/>
        <v>0</v>
      </c>
      <c r="AL27" s="145">
        <f t="shared" si="7"/>
        <v>0</v>
      </c>
      <c r="AM27" s="145">
        <f t="shared" si="7"/>
        <v>0</v>
      </c>
      <c r="AN27" s="145">
        <f t="shared" si="7"/>
        <v>0</v>
      </c>
      <c r="AO27" s="145">
        <f t="shared" si="7"/>
        <v>0</v>
      </c>
      <c r="AP27" s="145">
        <f t="shared" si="7"/>
        <v>0</v>
      </c>
      <c r="AQ27" s="145">
        <f t="shared" si="7"/>
        <v>9</v>
      </c>
      <c r="AR27" s="145">
        <f t="shared" si="7"/>
        <v>3</v>
      </c>
      <c r="AS27" s="145">
        <f t="shared" si="7"/>
        <v>2</v>
      </c>
      <c r="AT27" s="145">
        <f t="shared" si="7"/>
        <v>0</v>
      </c>
      <c r="AU27" s="145">
        <f t="shared" si="7"/>
        <v>0</v>
      </c>
      <c r="AV27" s="145">
        <f t="shared" si="7"/>
        <v>0</v>
      </c>
      <c r="AW27" s="145">
        <f t="shared" si="7"/>
        <v>0</v>
      </c>
      <c r="AX27" s="145">
        <f t="shared" si="7"/>
        <v>0</v>
      </c>
      <c r="AY27" s="145">
        <f t="shared" si="7"/>
        <v>0</v>
      </c>
      <c r="AZ27" s="145">
        <f t="shared" si="7"/>
        <v>0</v>
      </c>
      <c r="BA27" s="145">
        <f t="shared" si="7"/>
        <v>0</v>
      </c>
      <c r="BB27" s="145">
        <f t="shared" si="7"/>
        <v>0</v>
      </c>
      <c r="BC27" s="145">
        <f t="shared" si="7"/>
        <v>1</v>
      </c>
      <c r="BD27" s="145">
        <f t="shared" si="7"/>
        <v>11</v>
      </c>
      <c r="BE27" s="145">
        <f t="shared" si="7"/>
        <v>5</v>
      </c>
      <c r="BF27" s="145">
        <f t="shared" si="7"/>
        <v>10</v>
      </c>
    </row>
    <row r="28" spans="1:58" s="144" customFormat="1" ht="12.75">
      <c r="A28" s="146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</row>
    <row r="29" spans="1:58" ht="12.75">
      <c r="A29" s="124"/>
      <c r="B29" s="129" t="s">
        <v>200</v>
      </c>
      <c r="C29" s="130" t="s">
        <v>369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7"/>
      <c r="BD29" s="127"/>
      <c r="BE29" s="127"/>
      <c r="BF29" s="131">
        <v>15</v>
      </c>
    </row>
    <row r="30" spans="1:58" ht="12.75">
      <c r="A30" s="124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127"/>
      <c r="BE30" s="127"/>
      <c r="BF30" s="127"/>
    </row>
    <row r="31" spans="1:58" ht="12.75">
      <c r="A31" s="626" t="s">
        <v>171</v>
      </c>
      <c r="B31" s="627" t="s">
        <v>89</v>
      </c>
      <c r="C31" s="628" t="s">
        <v>173</v>
      </c>
      <c r="D31" s="628"/>
      <c r="E31" s="628"/>
      <c r="F31" s="628"/>
      <c r="G31" s="629" t="s">
        <v>174</v>
      </c>
      <c r="H31" s="628" t="s">
        <v>175</v>
      </c>
      <c r="I31" s="628"/>
      <c r="J31" s="628"/>
      <c r="K31" s="629" t="s">
        <v>176</v>
      </c>
      <c r="L31" s="628" t="s">
        <v>177</v>
      </c>
      <c r="M31" s="628"/>
      <c r="N31" s="628"/>
      <c r="O31" s="628"/>
      <c r="P31" s="628" t="s">
        <v>178</v>
      </c>
      <c r="Q31" s="628"/>
      <c r="R31" s="628"/>
      <c r="S31" s="628"/>
      <c r="T31" s="629" t="s">
        <v>179</v>
      </c>
      <c r="U31" s="628" t="s">
        <v>180</v>
      </c>
      <c r="V31" s="628"/>
      <c r="W31" s="628"/>
      <c r="X31" s="630" t="s">
        <v>181</v>
      </c>
      <c r="Y31" s="628" t="s">
        <v>182</v>
      </c>
      <c r="Z31" s="628"/>
      <c r="AA31" s="628"/>
      <c r="AB31" s="630" t="s">
        <v>183</v>
      </c>
      <c r="AC31" s="628" t="s">
        <v>184</v>
      </c>
      <c r="AD31" s="628"/>
      <c r="AE31" s="628"/>
      <c r="AF31" s="628"/>
      <c r="AG31" s="634" t="s">
        <v>185</v>
      </c>
      <c r="AH31" s="628" t="s">
        <v>186</v>
      </c>
      <c r="AI31" s="628"/>
      <c r="AJ31" s="628"/>
      <c r="AK31" s="634" t="s">
        <v>187</v>
      </c>
      <c r="AL31" s="628" t="s">
        <v>188</v>
      </c>
      <c r="AM31" s="628"/>
      <c r="AN31" s="628"/>
      <c r="AO31" s="628"/>
      <c r="AP31" s="628" t="s">
        <v>189</v>
      </c>
      <c r="AQ31" s="628"/>
      <c r="AR31" s="628"/>
      <c r="AS31" s="628"/>
      <c r="AT31" s="630" t="s">
        <v>190</v>
      </c>
      <c r="AU31" s="628" t="s">
        <v>191</v>
      </c>
      <c r="AV31" s="628"/>
      <c r="AW31" s="628"/>
      <c r="AX31" s="630" t="s">
        <v>192</v>
      </c>
      <c r="AY31" s="628" t="s">
        <v>193</v>
      </c>
      <c r="AZ31" s="628"/>
      <c r="BA31" s="628"/>
      <c r="BB31" s="628"/>
      <c r="BC31" s="631" t="s">
        <v>204</v>
      </c>
      <c r="BD31" s="631"/>
      <c r="BE31" s="631"/>
      <c r="BF31" s="631"/>
    </row>
    <row r="32" spans="1:58" ht="12.75">
      <c r="A32" s="626"/>
      <c r="B32" s="627"/>
      <c r="C32" s="133">
        <v>1</v>
      </c>
      <c r="D32" s="133">
        <v>8</v>
      </c>
      <c r="E32" s="133">
        <v>15</v>
      </c>
      <c r="F32" s="133">
        <v>22</v>
      </c>
      <c r="G32" s="629"/>
      <c r="H32" s="133">
        <v>6</v>
      </c>
      <c r="I32" s="133">
        <v>13</v>
      </c>
      <c r="J32" s="133">
        <v>20</v>
      </c>
      <c r="K32" s="629"/>
      <c r="L32" s="133">
        <v>3</v>
      </c>
      <c r="M32" s="133">
        <v>10</v>
      </c>
      <c r="N32" s="133">
        <v>17</v>
      </c>
      <c r="O32" s="133">
        <v>24</v>
      </c>
      <c r="P32" s="133">
        <v>1</v>
      </c>
      <c r="Q32" s="133">
        <v>8</v>
      </c>
      <c r="R32" s="133">
        <v>15</v>
      </c>
      <c r="S32" s="133">
        <v>22</v>
      </c>
      <c r="T32" s="629"/>
      <c r="U32" s="133">
        <v>5</v>
      </c>
      <c r="V32" s="133">
        <v>12</v>
      </c>
      <c r="W32" s="133">
        <v>19</v>
      </c>
      <c r="X32" s="630"/>
      <c r="Y32" s="133">
        <v>2</v>
      </c>
      <c r="Z32" s="133">
        <v>9</v>
      </c>
      <c r="AA32" s="133">
        <v>16</v>
      </c>
      <c r="AB32" s="630"/>
      <c r="AC32" s="133">
        <v>2</v>
      </c>
      <c r="AD32" s="133">
        <v>9</v>
      </c>
      <c r="AE32" s="133">
        <v>16</v>
      </c>
      <c r="AF32" s="133">
        <v>23</v>
      </c>
      <c r="AG32" s="634"/>
      <c r="AH32" s="134">
        <v>6</v>
      </c>
      <c r="AI32" s="134">
        <v>13</v>
      </c>
      <c r="AJ32" s="134">
        <v>20</v>
      </c>
      <c r="AK32" s="634"/>
      <c r="AL32" s="134">
        <v>4</v>
      </c>
      <c r="AM32" s="134">
        <v>11</v>
      </c>
      <c r="AN32" s="134">
        <v>18</v>
      </c>
      <c r="AO32" s="134">
        <v>25</v>
      </c>
      <c r="AP32" s="134">
        <v>1</v>
      </c>
      <c r="AQ32" s="134">
        <v>8</v>
      </c>
      <c r="AR32" s="134">
        <v>15</v>
      </c>
      <c r="AS32" s="134">
        <v>22</v>
      </c>
      <c r="AT32" s="630"/>
      <c r="AU32" s="134">
        <v>6</v>
      </c>
      <c r="AV32" s="134">
        <v>13</v>
      </c>
      <c r="AW32" s="134">
        <v>20</v>
      </c>
      <c r="AX32" s="630"/>
      <c r="AY32" s="134">
        <v>3</v>
      </c>
      <c r="AZ32" s="134">
        <v>10</v>
      </c>
      <c r="BA32" s="134">
        <v>17</v>
      </c>
      <c r="BB32" s="134">
        <v>24</v>
      </c>
      <c r="BC32" s="631"/>
      <c r="BD32" s="631"/>
      <c r="BE32" s="631"/>
      <c r="BF32" s="631"/>
    </row>
    <row r="33" spans="1:58" ht="12.75">
      <c r="A33" s="626"/>
      <c r="B33" s="627"/>
      <c r="C33" s="133">
        <v>7</v>
      </c>
      <c r="D33" s="133">
        <v>14</v>
      </c>
      <c r="E33" s="133">
        <v>21</v>
      </c>
      <c r="F33" s="133">
        <v>28</v>
      </c>
      <c r="G33" s="629"/>
      <c r="H33" s="133">
        <v>12</v>
      </c>
      <c r="I33" s="133">
        <v>19</v>
      </c>
      <c r="J33" s="133">
        <v>26</v>
      </c>
      <c r="K33" s="629"/>
      <c r="L33" s="133">
        <v>9</v>
      </c>
      <c r="M33" s="133">
        <v>16</v>
      </c>
      <c r="N33" s="133">
        <v>23</v>
      </c>
      <c r="O33" s="133">
        <v>30</v>
      </c>
      <c r="P33" s="133">
        <v>7</v>
      </c>
      <c r="Q33" s="133">
        <v>14</v>
      </c>
      <c r="R33" s="133">
        <v>21</v>
      </c>
      <c r="S33" s="133">
        <v>28</v>
      </c>
      <c r="T33" s="629"/>
      <c r="U33" s="133">
        <v>11</v>
      </c>
      <c r="V33" s="133">
        <v>18</v>
      </c>
      <c r="W33" s="133">
        <v>25</v>
      </c>
      <c r="X33" s="630"/>
      <c r="Y33" s="133">
        <v>8</v>
      </c>
      <c r="Z33" s="133">
        <v>15</v>
      </c>
      <c r="AA33" s="133">
        <v>22</v>
      </c>
      <c r="AB33" s="630"/>
      <c r="AC33" s="133">
        <v>8</v>
      </c>
      <c r="AD33" s="133">
        <v>15</v>
      </c>
      <c r="AE33" s="133">
        <v>22</v>
      </c>
      <c r="AF33" s="133">
        <v>29</v>
      </c>
      <c r="AG33" s="634"/>
      <c r="AH33" s="134">
        <v>12</v>
      </c>
      <c r="AI33" s="134">
        <v>19</v>
      </c>
      <c r="AJ33" s="134">
        <v>26</v>
      </c>
      <c r="AK33" s="634"/>
      <c r="AL33" s="134">
        <v>10</v>
      </c>
      <c r="AM33" s="134">
        <v>17</v>
      </c>
      <c r="AN33" s="134">
        <v>24</v>
      </c>
      <c r="AO33" s="134">
        <v>31</v>
      </c>
      <c r="AP33" s="134">
        <v>7</v>
      </c>
      <c r="AQ33" s="134">
        <v>14</v>
      </c>
      <c r="AR33" s="134">
        <v>21</v>
      </c>
      <c r="AS33" s="134">
        <v>28</v>
      </c>
      <c r="AT33" s="630"/>
      <c r="AU33" s="134">
        <v>12</v>
      </c>
      <c r="AV33" s="134">
        <v>19</v>
      </c>
      <c r="AW33" s="134">
        <v>26</v>
      </c>
      <c r="AX33" s="630"/>
      <c r="AY33" s="134">
        <v>9</v>
      </c>
      <c r="AZ33" s="134">
        <v>16</v>
      </c>
      <c r="BA33" s="134">
        <v>23</v>
      </c>
      <c r="BB33" s="134">
        <v>31</v>
      </c>
      <c r="BC33" s="631"/>
      <c r="BD33" s="631"/>
      <c r="BE33" s="631"/>
      <c r="BF33" s="631"/>
    </row>
    <row r="34" spans="1:58" ht="14.25">
      <c r="A34" s="626"/>
      <c r="B34" s="627"/>
      <c r="C34" s="135">
        <v>35</v>
      </c>
      <c r="D34" s="135">
        <v>36</v>
      </c>
      <c r="E34" s="135">
        <v>37</v>
      </c>
      <c r="F34" s="135">
        <v>38</v>
      </c>
      <c r="G34" s="135">
        <v>39</v>
      </c>
      <c r="H34" s="135">
        <v>40</v>
      </c>
      <c r="I34" s="135">
        <v>41</v>
      </c>
      <c r="J34" s="132">
        <v>42</v>
      </c>
      <c r="K34" s="132">
        <v>43</v>
      </c>
      <c r="L34" s="132">
        <v>44</v>
      </c>
      <c r="M34" s="132">
        <v>45</v>
      </c>
      <c r="N34" s="132">
        <v>46</v>
      </c>
      <c r="O34" s="132">
        <v>47</v>
      </c>
      <c r="P34" s="132">
        <v>48</v>
      </c>
      <c r="Q34" s="132">
        <v>49</v>
      </c>
      <c r="R34" s="132">
        <v>50</v>
      </c>
      <c r="S34" s="132">
        <v>51</v>
      </c>
      <c r="T34" s="132">
        <v>52</v>
      </c>
      <c r="U34" s="132">
        <v>1</v>
      </c>
      <c r="V34" s="132">
        <v>2</v>
      </c>
      <c r="W34" s="132">
        <v>3</v>
      </c>
      <c r="X34" s="132">
        <v>4</v>
      </c>
      <c r="Y34" s="132">
        <v>5</v>
      </c>
      <c r="Z34" s="132">
        <v>6</v>
      </c>
      <c r="AA34" s="132">
        <v>7</v>
      </c>
      <c r="AB34" s="132">
        <v>8</v>
      </c>
      <c r="AC34" s="132">
        <v>9</v>
      </c>
      <c r="AD34" s="132">
        <v>10</v>
      </c>
      <c r="AE34" s="132">
        <v>11</v>
      </c>
      <c r="AF34" s="135">
        <v>12</v>
      </c>
      <c r="AG34" s="135">
        <v>13</v>
      </c>
      <c r="AH34" s="135">
        <v>14</v>
      </c>
      <c r="AI34" s="135">
        <v>15</v>
      </c>
      <c r="AJ34" s="132">
        <v>16</v>
      </c>
      <c r="AK34" s="135">
        <v>17</v>
      </c>
      <c r="AL34" s="135">
        <v>18</v>
      </c>
      <c r="AM34" s="135">
        <v>19</v>
      </c>
      <c r="AN34" s="135">
        <v>20</v>
      </c>
      <c r="AO34" s="135">
        <v>21</v>
      </c>
      <c r="AP34" s="135">
        <v>22</v>
      </c>
      <c r="AQ34" s="135">
        <v>23</v>
      </c>
      <c r="AR34" s="135">
        <v>24</v>
      </c>
      <c r="AS34" s="135">
        <v>25</v>
      </c>
      <c r="AT34" s="136">
        <v>26</v>
      </c>
      <c r="AU34" s="136">
        <v>27</v>
      </c>
      <c r="AV34" s="136">
        <v>28</v>
      </c>
      <c r="AW34" s="136">
        <v>29</v>
      </c>
      <c r="AX34" s="136">
        <v>30</v>
      </c>
      <c r="AY34" s="136">
        <v>31</v>
      </c>
      <c r="AZ34" s="136">
        <v>32</v>
      </c>
      <c r="BA34" s="136">
        <v>33</v>
      </c>
      <c r="BB34" s="136">
        <v>34</v>
      </c>
      <c r="BC34" s="631"/>
      <c r="BD34" s="631"/>
      <c r="BE34" s="631"/>
      <c r="BF34" s="631"/>
    </row>
    <row r="35" spans="1:58" ht="12.75">
      <c r="A35" s="626"/>
      <c r="B35" s="627"/>
      <c r="C35" s="628" t="s">
        <v>194</v>
      </c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8"/>
      <c r="BB35" s="628"/>
      <c r="BC35" s="628"/>
      <c r="BD35" s="628"/>
      <c r="BE35" s="628"/>
      <c r="BF35" s="628"/>
    </row>
    <row r="36" spans="1:58" ht="14.25">
      <c r="A36" s="632"/>
      <c r="B36" s="633"/>
      <c r="C36" s="149">
        <v>1</v>
      </c>
      <c r="D36" s="149">
        <v>2</v>
      </c>
      <c r="E36" s="149">
        <v>3</v>
      </c>
      <c r="F36" s="149">
        <v>4</v>
      </c>
      <c r="G36" s="149">
        <v>5</v>
      </c>
      <c r="H36" s="149">
        <v>6</v>
      </c>
      <c r="I36" s="149">
        <v>7</v>
      </c>
      <c r="J36" s="149">
        <v>8</v>
      </c>
      <c r="K36" s="149">
        <v>9</v>
      </c>
      <c r="L36" s="149">
        <v>10</v>
      </c>
      <c r="M36" s="149">
        <v>11</v>
      </c>
      <c r="N36" s="149">
        <v>12</v>
      </c>
      <c r="O36" s="149">
        <v>13</v>
      </c>
      <c r="P36" s="149">
        <v>14</v>
      </c>
      <c r="Q36" s="149">
        <v>15</v>
      </c>
      <c r="R36" s="149">
        <v>16</v>
      </c>
      <c r="S36" s="149">
        <v>17</v>
      </c>
      <c r="T36" s="149">
        <v>18</v>
      </c>
      <c r="U36" s="149">
        <v>19</v>
      </c>
      <c r="V36" s="149">
        <v>20</v>
      </c>
      <c r="W36" s="149">
        <v>21</v>
      </c>
      <c r="X36" s="149">
        <v>22</v>
      </c>
      <c r="Y36" s="149">
        <v>23</v>
      </c>
      <c r="Z36" s="149">
        <v>24</v>
      </c>
      <c r="AA36" s="149">
        <v>25</v>
      </c>
      <c r="AB36" s="149">
        <v>26</v>
      </c>
      <c r="AC36" s="149">
        <v>27</v>
      </c>
      <c r="AD36" s="149">
        <v>28</v>
      </c>
      <c r="AE36" s="149">
        <v>29</v>
      </c>
      <c r="AF36" s="149">
        <v>30</v>
      </c>
      <c r="AG36" s="149">
        <v>31</v>
      </c>
      <c r="AH36" s="149">
        <v>32</v>
      </c>
      <c r="AI36" s="149">
        <v>33</v>
      </c>
      <c r="AJ36" s="149">
        <v>34</v>
      </c>
      <c r="AK36" s="149">
        <v>35</v>
      </c>
      <c r="AL36" s="149">
        <v>36</v>
      </c>
      <c r="AM36" s="149">
        <v>37</v>
      </c>
      <c r="AN36" s="149">
        <v>38</v>
      </c>
      <c r="AO36" s="149">
        <v>39</v>
      </c>
      <c r="AP36" s="149">
        <v>40</v>
      </c>
      <c r="AQ36" s="149">
        <v>41</v>
      </c>
      <c r="AR36" s="149">
        <v>42</v>
      </c>
      <c r="AS36" s="149">
        <v>43</v>
      </c>
      <c r="AT36" s="149">
        <v>44</v>
      </c>
      <c r="AU36" s="149">
        <v>45</v>
      </c>
      <c r="AV36" s="149">
        <v>46</v>
      </c>
      <c r="AW36" s="149">
        <v>47</v>
      </c>
      <c r="AX36" s="149">
        <v>48</v>
      </c>
      <c r="AY36" s="149">
        <v>49</v>
      </c>
      <c r="AZ36" s="149">
        <v>50</v>
      </c>
      <c r="BA36" s="149">
        <v>51</v>
      </c>
      <c r="BB36" s="149">
        <v>52</v>
      </c>
      <c r="BC36" s="150" t="s">
        <v>168</v>
      </c>
      <c r="BD36" s="150" t="s">
        <v>167</v>
      </c>
      <c r="BE36" s="150" t="s">
        <v>166</v>
      </c>
      <c r="BF36" s="150" t="s">
        <v>205</v>
      </c>
    </row>
    <row r="37" spans="1:58" ht="12.75">
      <c r="A37" s="151" t="s">
        <v>15</v>
      </c>
      <c r="B37" s="151" t="s">
        <v>12</v>
      </c>
      <c r="C37" s="179">
        <f>COUNTA(C38:C42)</f>
        <v>0</v>
      </c>
      <c r="D37" s="179">
        <f aca="true" t="shared" si="8" ref="D37:BB37">COUNTA(D38:D42)</f>
        <v>0</v>
      </c>
      <c r="E37" s="179">
        <f t="shared" si="8"/>
        <v>0</v>
      </c>
      <c r="F37" s="179">
        <f t="shared" si="8"/>
        <v>0</v>
      </c>
      <c r="G37" s="179">
        <f t="shared" si="8"/>
        <v>0</v>
      </c>
      <c r="H37" s="179">
        <f t="shared" si="8"/>
        <v>0</v>
      </c>
      <c r="I37" s="179">
        <f t="shared" si="8"/>
        <v>0</v>
      </c>
      <c r="J37" s="179">
        <f t="shared" si="8"/>
        <v>0</v>
      </c>
      <c r="K37" s="179">
        <f t="shared" si="8"/>
        <v>0</v>
      </c>
      <c r="L37" s="179">
        <f t="shared" si="8"/>
        <v>0</v>
      </c>
      <c r="M37" s="179">
        <f t="shared" si="8"/>
        <v>0</v>
      </c>
      <c r="N37" s="179">
        <f t="shared" si="8"/>
        <v>0</v>
      </c>
      <c r="O37" s="179">
        <f t="shared" si="8"/>
        <v>0</v>
      </c>
      <c r="P37" s="179">
        <f t="shared" si="8"/>
        <v>0</v>
      </c>
      <c r="Q37" s="179">
        <f t="shared" si="8"/>
        <v>0</v>
      </c>
      <c r="R37" s="179">
        <f>COUNTA(R38:R42)</f>
        <v>4</v>
      </c>
      <c r="S37" s="179">
        <f t="shared" si="8"/>
        <v>0</v>
      </c>
      <c r="T37" s="179">
        <f t="shared" si="8"/>
        <v>0</v>
      </c>
      <c r="U37" s="179">
        <f t="shared" si="8"/>
        <v>0</v>
      </c>
      <c r="V37" s="179">
        <f t="shared" si="8"/>
        <v>0</v>
      </c>
      <c r="W37" s="179">
        <f t="shared" si="8"/>
        <v>0</v>
      </c>
      <c r="X37" s="179">
        <f t="shared" si="8"/>
        <v>0</v>
      </c>
      <c r="Y37" s="179">
        <f t="shared" si="8"/>
        <v>0</v>
      </c>
      <c r="Z37" s="179">
        <f t="shared" si="8"/>
        <v>0</v>
      </c>
      <c r="AA37" s="179">
        <f t="shared" si="8"/>
        <v>0</v>
      </c>
      <c r="AB37" s="179">
        <f t="shared" si="8"/>
        <v>0</v>
      </c>
      <c r="AC37" s="179">
        <f t="shared" si="8"/>
        <v>0</v>
      </c>
      <c r="AD37" s="179">
        <f t="shared" si="8"/>
        <v>0</v>
      </c>
      <c r="AE37" s="179">
        <f t="shared" si="8"/>
        <v>0</v>
      </c>
      <c r="AF37" s="179">
        <f t="shared" si="8"/>
        <v>0</v>
      </c>
      <c r="AG37" s="179">
        <f t="shared" si="8"/>
        <v>0</v>
      </c>
      <c r="AH37" s="179">
        <f t="shared" si="8"/>
        <v>0</v>
      </c>
      <c r="AI37" s="179">
        <f t="shared" si="8"/>
        <v>0</v>
      </c>
      <c r="AJ37" s="179">
        <f t="shared" si="8"/>
        <v>0</v>
      </c>
      <c r="AK37" s="179">
        <f t="shared" si="8"/>
        <v>0</v>
      </c>
      <c r="AL37" s="179">
        <f t="shared" si="8"/>
        <v>0</v>
      </c>
      <c r="AM37" s="179">
        <f t="shared" si="8"/>
        <v>0</v>
      </c>
      <c r="AN37" s="179">
        <f t="shared" si="8"/>
        <v>0</v>
      </c>
      <c r="AO37" s="179">
        <f t="shared" si="8"/>
        <v>4</v>
      </c>
      <c r="AP37" s="179">
        <f t="shared" si="8"/>
        <v>0</v>
      </c>
      <c r="AQ37" s="179">
        <f t="shared" si="8"/>
        <v>0</v>
      </c>
      <c r="AR37" s="179">
        <f t="shared" si="8"/>
        <v>0</v>
      </c>
      <c r="AS37" s="179">
        <f t="shared" si="8"/>
        <v>0</v>
      </c>
      <c r="AT37" s="179">
        <f t="shared" si="8"/>
        <v>0</v>
      </c>
      <c r="AU37" s="179">
        <f t="shared" si="8"/>
        <v>0</v>
      </c>
      <c r="AV37" s="179">
        <f t="shared" si="8"/>
        <v>0</v>
      </c>
      <c r="AW37" s="179">
        <f t="shared" si="8"/>
        <v>0</v>
      </c>
      <c r="AX37" s="179">
        <f t="shared" si="8"/>
        <v>0</v>
      </c>
      <c r="AY37" s="179">
        <f t="shared" si="8"/>
        <v>0</v>
      </c>
      <c r="AZ37" s="179">
        <f t="shared" si="8"/>
        <v>0</v>
      </c>
      <c r="BA37" s="179">
        <f t="shared" si="8"/>
        <v>0</v>
      </c>
      <c r="BB37" s="179">
        <f t="shared" si="8"/>
        <v>0</v>
      </c>
      <c r="BC37" s="153">
        <f>SUM(BC38:BC42)</f>
        <v>2</v>
      </c>
      <c r="BD37" s="153">
        <f>SUM(BD38:BD42)</f>
        <v>4</v>
      </c>
      <c r="BE37" s="153">
        <f>SUM(BE38:BE42)</f>
        <v>0</v>
      </c>
      <c r="BF37" s="153">
        <f>SUM(BF38:BF42)</f>
        <v>2</v>
      </c>
    </row>
    <row r="38" spans="1:58" ht="12.75">
      <c r="A38" s="183" t="s">
        <v>16</v>
      </c>
      <c r="B38" s="116" t="s">
        <v>42</v>
      </c>
      <c r="C38" s="180"/>
      <c r="D38" s="154"/>
      <c r="E38" s="154"/>
      <c r="F38" s="154"/>
      <c r="G38" s="154"/>
      <c r="H38" s="154"/>
      <c r="I38" s="155"/>
      <c r="J38" s="156"/>
      <c r="K38" s="154"/>
      <c r="L38" s="154"/>
      <c r="M38" s="154"/>
      <c r="N38" s="154"/>
      <c r="O38" s="154"/>
      <c r="P38" s="154"/>
      <c r="Q38" s="154"/>
      <c r="R38" s="154" t="s">
        <v>167</v>
      </c>
      <c r="S38" s="197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43"/>
      <c r="AQ38" s="43"/>
      <c r="AR38" s="198"/>
      <c r="AS38" s="197"/>
      <c r="AV38" s="154"/>
      <c r="AW38" s="154"/>
      <c r="AX38" s="154"/>
      <c r="AY38" s="154"/>
      <c r="AZ38" s="154"/>
      <c r="BA38" s="154"/>
      <c r="BB38" s="154"/>
      <c r="BC38" s="158">
        <f>COUNTIF(C38:BB38,"З")</f>
        <v>0</v>
      </c>
      <c r="BD38" s="158">
        <f>COUNTIF(D38:BB38,"ДЗ")</f>
        <v>1</v>
      </c>
      <c r="BE38" s="158">
        <f>COUNTIF(E38:BB38,"Э")</f>
        <v>0</v>
      </c>
      <c r="BF38" s="158">
        <f>COUNTIF(C38:BB38,"КР")</f>
        <v>0</v>
      </c>
    </row>
    <row r="39" spans="1:58" ht="25.5" customHeight="1">
      <c r="A39" s="183" t="s">
        <v>17</v>
      </c>
      <c r="B39" s="117" t="s">
        <v>43</v>
      </c>
      <c r="C39" s="180"/>
      <c r="D39" s="154"/>
      <c r="E39" s="154"/>
      <c r="F39" s="154"/>
      <c r="G39" s="154"/>
      <c r="H39" s="154"/>
      <c r="I39" s="155"/>
      <c r="J39" s="156"/>
      <c r="K39" s="154"/>
      <c r="L39" s="154"/>
      <c r="M39" s="154"/>
      <c r="N39" s="216"/>
      <c r="O39" s="159"/>
      <c r="P39" s="154"/>
      <c r="Q39" s="154"/>
      <c r="R39" s="154" t="s">
        <v>205</v>
      </c>
      <c r="S39" s="157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 t="s">
        <v>167</v>
      </c>
      <c r="AP39" s="43"/>
      <c r="AQ39" s="43"/>
      <c r="AR39" s="198"/>
      <c r="AS39" s="197"/>
      <c r="AT39" s="154"/>
      <c r="AU39" s="154"/>
      <c r="AV39" s="154"/>
      <c r="AW39" s="154"/>
      <c r="AX39" s="154"/>
      <c r="AY39" s="154"/>
      <c r="AZ39" s="154"/>
      <c r="BA39" s="154"/>
      <c r="BB39" s="154"/>
      <c r="BC39" s="158">
        <f>COUNTIF(C39:BB39,"З")</f>
        <v>0</v>
      </c>
      <c r="BD39" s="158">
        <f>COUNTIF(D39:BB39,"ДЗ")</f>
        <v>1</v>
      </c>
      <c r="BE39" s="158">
        <f>COUNTIF(E39:BB39,"Э")</f>
        <v>0</v>
      </c>
      <c r="BF39" s="158">
        <f>COUNTIF(C39:BB39,"КР")</f>
        <v>1</v>
      </c>
    </row>
    <row r="40" spans="1:58" ht="14.25" customHeight="1">
      <c r="A40" s="183" t="s">
        <v>18</v>
      </c>
      <c r="B40" s="116" t="s">
        <v>109</v>
      </c>
      <c r="C40" s="180"/>
      <c r="D40" s="154"/>
      <c r="E40" s="154"/>
      <c r="F40" s="154"/>
      <c r="G40" s="154"/>
      <c r="H40" s="154"/>
      <c r="I40" s="155"/>
      <c r="J40" s="156"/>
      <c r="K40" s="154"/>
      <c r="L40" s="154"/>
      <c r="M40" s="154"/>
      <c r="N40" s="216"/>
      <c r="O40" s="154"/>
      <c r="P40" s="154"/>
      <c r="Q40" s="154"/>
      <c r="R40" s="154" t="s">
        <v>205</v>
      </c>
      <c r="S40" s="157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 t="s">
        <v>167</v>
      </c>
      <c r="AP40" s="43"/>
      <c r="AQ40" s="43"/>
      <c r="AR40" s="198"/>
      <c r="AS40" s="197"/>
      <c r="AT40" s="154"/>
      <c r="AU40" s="154"/>
      <c r="AV40" s="154"/>
      <c r="AW40" s="154"/>
      <c r="AX40" s="154"/>
      <c r="AY40" s="154"/>
      <c r="AZ40" s="154"/>
      <c r="BA40" s="154"/>
      <c r="BB40" s="154"/>
      <c r="BC40" s="158">
        <f>COUNTIF(C40:BB40,"З")</f>
        <v>0</v>
      </c>
      <c r="BD40" s="158">
        <f>COUNTIF(D40:BB40,"ДЗ")</f>
        <v>1</v>
      </c>
      <c r="BE40" s="158">
        <f>COUNTIF(E40:BB40,"Э")</f>
        <v>0</v>
      </c>
      <c r="BF40" s="158">
        <f>COUNTIF(C40:BB40,"КР")</f>
        <v>1</v>
      </c>
    </row>
    <row r="41" spans="1:58" ht="12.75">
      <c r="A41" s="183" t="s">
        <v>19</v>
      </c>
      <c r="B41" s="116" t="s">
        <v>99</v>
      </c>
      <c r="C41" s="180"/>
      <c r="D41" s="154"/>
      <c r="E41" s="154"/>
      <c r="F41" s="154"/>
      <c r="G41" s="154"/>
      <c r="H41" s="154"/>
      <c r="I41" s="156"/>
      <c r="J41" s="156"/>
      <c r="K41" s="154"/>
      <c r="L41" s="154"/>
      <c r="M41" s="154"/>
      <c r="N41" s="216"/>
      <c r="O41" s="154"/>
      <c r="P41" s="154"/>
      <c r="Q41" s="154"/>
      <c r="R41" s="154" t="s">
        <v>168</v>
      </c>
      <c r="S41" s="157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 t="s">
        <v>168</v>
      </c>
      <c r="AP41" s="43"/>
      <c r="AQ41" s="43"/>
      <c r="AR41" s="198"/>
      <c r="AS41" s="197"/>
      <c r="AT41" s="154"/>
      <c r="AU41" s="154"/>
      <c r="AV41" s="154"/>
      <c r="AW41" s="154"/>
      <c r="AX41" s="154"/>
      <c r="AY41" s="154"/>
      <c r="AZ41" s="154"/>
      <c r="BA41" s="154"/>
      <c r="BB41" s="154"/>
      <c r="BC41" s="158">
        <f>COUNTIF(C41:BB41,"З")</f>
        <v>2</v>
      </c>
      <c r="BD41" s="158">
        <f>COUNTIF(D41:BB41,"ДЗ")</f>
        <v>0</v>
      </c>
      <c r="BE41" s="158">
        <f>COUNTIF(E41:BB41,"Э")</f>
        <v>0</v>
      </c>
      <c r="BF41" s="158">
        <f>COUNTIF(C41:BB41,"КР")</f>
        <v>0</v>
      </c>
    </row>
    <row r="42" spans="1:58" ht="25.5">
      <c r="A42" s="183" t="s">
        <v>20</v>
      </c>
      <c r="B42" s="117" t="s">
        <v>44</v>
      </c>
      <c r="C42" s="180"/>
      <c r="D42" s="154"/>
      <c r="E42" s="154"/>
      <c r="F42" s="154"/>
      <c r="G42" s="154"/>
      <c r="H42" s="154"/>
      <c r="I42" s="156"/>
      <c r="J42" s="156"/>
      <c r="K42" s="154"/>
      <c r="L42" s="154"/>
      <c r="M42" s="154"/>
      <c r="N42" s="154"/>
      <c r="O42" s="154"/>
      <c r="P42" s="154"/>
      <c r="Q42" s="154"/>
      <c r="R42" s="154"/>
      <c r="S42" s="157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 t="s">
        <v>167</v>
      </c>
      <c r="AP42" s="43"/>
      <c r="AQ42" s="43"/>
      <c r="AR42" s="198"/>
      <c r="AS42" s="197"/>
      <c r="AT42" s="154"/>
      <c r="AU42" s="154"/>
      <c r="AV42" s="154"/>
      <c r="AW42" s="154"/>
      <c r="AX42" s="154"/>
      <c r="AY42" s="154"/>
      <c r="AZ42" s="154"/>
      <c r="BA42" s="154"/>
      <c r="BB42" s="154"/>
      <c r="BC42" s="158">
        <f>COUNTIF(C42:BB42,"З")</f>
        <v>0</v>
      </c>
      <c r="BD42" s="158">
        <f>COUNTIF(D42:BB42,"ДЗ")</f>
        <v>1</v>
      </c>
      <c r="BE42" s="158">
        <f>COUNTIF(E42:BB42,"Э")</f>
        <v>0</v>
      </c>
      <c r="BF42" s="158">
        <f>COUNTIF(C42:BB42,"КР")</f>
        <v>0</v>
      </c>
    </row>
    <row r="43" spans="1:58" ht="12.75">
      <c r="A43" s="151" t="s">
        <v>101</v>
      </c>
      <c r="B43" s="151" t="s">
        <v>13</v>
      </c>
      <c r="C43" s="163">
        <f aca="true" t="shared" si="9" ref="C43:AH43">COUNTA(C44:C49)</f>
        <v>0</v>
      </c>
      <c r="D43" s="163">
        <f t="shared" si="9"/>
        <v>0</v>
      </c>
      <c r="E43" s="163">
        <f t="shared" si="9"/>
        <v>0</v>
      </c>
      <c r="F43" s="163">
        <f t="shared" si="9"/>
        <v>0</v>
      </c>
      <c r="G43" s="163">
        <f t="shared" si="9"/>
        <v>0</v>
      </c>
      <c r="H43" s="163">
        <f t="shared" si="9"/>
        <v>0</v>
      </c>
      <c r="I43" s="163">
        <f t="shared" si="9"/>
        <v>0</v>
      </c>
      <c r="J43" s="163">
        <f t="shared" si="9"/>
        <v>0</v>
      </c>
      <c r="K43" s="163">
        <f t="shared" si="9"/>
        <v>0</v>
      </c>
      <c r="L43" s="163">
        <f t="shared" si="9"/>
        <v>0</v>
      </c>
      <c r="M43" s="163">
        <f t="shared" si="9"/>
        <v>0</v>
      </c>
      <c r="N43" s="163">
        <f t="shared" si="9"/>
        <v>0</v>
      </c>
      <c r="O43" s="163">
        <f t="shared" si="9"/>
        <v>0</v>
      </c>
      <c r="P43" s="163">
        <f t="shared" si="9"/>
        <v>0</v>
      </c>
      <c r="Q43" s="163">
        <f t="shared" si="9"/>
        <v>0</v>
      </c>
      <c r="R43" s="163">
        <f t="shared" si="9"/>
        <v>3</v>
      </c>
      <c r="S43" s="163">
        <f t="shared" si="9"/>
        <v>3</v>
      </c>
      <c r="T43" s="163">
        <f t="shared" si="9"/>
        <v>0</v>
      </c>
      <c r="U43" s="163">
        <f t="shared" si="9"/>
        <v>0</v>
      </c>
      <c r="V43" s="163">
        <f t="shared" si="9"/>
        <v>0</v>
      </c>
      <c r="W43" s="163">
        <f t="shared" si="9"/>
        <v>0</v>
      </c>
      <c r="X43" s="163">
        <f t="shared" si="9"/>
        <v>0</v>
      </c>
      <c r="Y43" s="163">
        <f t="shared" si="9"/>
        <v>0</v>
      </c>
      <c r="Z43" s="163">
        <f t="shared" si="9"/>
        <v>0</v>
      </c>
      <c r="AA43" s="163">
        <f t="shared" si="9"/>
        <v>0</v>
      </c>
      <c r="AB43" s="163">
        <f t="shared" si="9"/>
        <v>0</v>
      </c>
      <c r="AC43" s="163">
        <f t="shared" si="9"/>
        <v>0</v>
      </c>
      <c r="AD43" s="163">
        <f t="shared" si="9"/>
        <v>0</v>
      </c>
      <c r="AE43" s="163">
        <f t="shared" si="9"/>
        <v>0</v>
      </c>
      <c r="AF43" s="163">
        <f t="shared" si="9"/>
        <v>0</v>
      </c>
      <c r="AG43" s="163">
        <f t="shared" si="9"/>
        <v>0</v>
      </c>
      <c r="AH43" s="163">
        <f t="shared" si="9"/>
        <v>0</v>
      </c>
      <c r="AI43" s="163">
        <f aca="true" t="shared" si="10" ref="AI43:BB43">COUNTA(AI44:AI49)</f>
        <v>0</v>
      </c>
      <c r="AJ43" s="163">
        <f t="shared" si="10"/>
        <v>0</v>
      </c>
      <c r="AK43" s="163">
        <f t="shared" si="10"/>
        <v>0</v>
      </c>
      <c r="AL43" s="163">
        <f t="shared" si="10"/>
        <v>0</v>
      </c>
      <c r="AM43" s="163">
        <f t="shared" si="10"/>
        <v>0</v>
      </c>
      <c r="AN43" s="163">
        <f t="shared" si="10"/>
        <v>0</v>
      </c>
      <c r="AO43" s="163">
        <f t="shared" si="10"/>
        <v>1</v>
      </c>
      <c r="AP43" s="163">
        <f t="shared" si="10"/>
        <v>0</v>
      </c>
      <c r="AQ43" s="163">
        <f t="shared" si="10"/>
        <v>0</v>
      </c>
      <c r="AR43" s="163">
        <f t="shared" si="10"/>
        <v>0</v>
      </c>
      <c r="AS43" s="163">
        <f t="shared" si="10"/>
        <v>1</v>
      </c>
      <c r="AT43" s="163">
        <f t="shared" si="10"/>
        <v>0</v>
      </c>
      <c r="AU43" s="163">
        <f t="shared" si="10"/>
        <v>0</v>
      </c>
      <c r="AV43" s="163">
        <f t="shared" si="10"/>
        <v>0</v>
      </c>
      <c r="AW43" s="163">
        <f t="shared" si="10"/>
        <v>0</v>
      </c>
      <c r="AX43" s="163">
        <f t="shared" si="10"/>
        <v>0</v>
      </c>
      <c r="AY43" s="163">
        <f t="shared" si="10"/>
        <v>0</v>
      </c>
      <c r="AZ43" s="163">
        <f t="shared" si="10"/>
        <v>0</v>
      </c>
      <c r="BA43" s="163">
        <f t="shared" si="10"/>
        <v>0</v>
      </c>
      <c r="BB43" s="163">
        <f t="shared" si="10"/>
        <v>0</v>
      </c>
      <c r="BC43" s="153">
        <f>SUM(BC44:BC49)</f>
        <v>0</v>
      </c>
      <c r="BD43" s="153">
        <f>SUM(BD44:BD49)</f>
        <v>2</v>
      </c>
      <c r="BE43" s="153">
        <f>SUM(BE44:BE49)</f>
        <v>4</v>
      </c>
      <c r="BF43" s="153">
        <f>SUM(BF44:BF49)</f>
        <v>2</v>
      </c>
    </row>
    <row r="44" spans="1:58" ht="12.75">
      <c r="A44" s="183" t="s">
        <v>102</v>
      </c>
      <c r="B44" s="116" t="s">
        <v>211</v>
      </c>
      <c r="C44" s="180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7" t="s">
        <v>166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43"/>
      <c r="AQ44" s="43"/>
      <c r="AR44" s="198"/>
      <c r="AS44" s="197"/>
      <c r="AT44" s="154"/>
      <c r="AU44" s="154"/>
      <c r="AV44" s="154"/>
      <c r="AW44" s="154"/>
      <c r="AX44" s="154"/>
      <c r="AY44" s="154"/>
      <c r="AZ44" s="154"/>
      <c r="BA44" s="154"/>
      <c r="BB44" s="154"/>
      <c r="BC44" s="158">
        <f aca="true" t="shared" si="11" ref="BC44:BC49">COUNTIF(C44:BB44,"З")</f>
        <v>0</v>
      </c>
      <c r="BD44" s="158">
        <f aca="true" t="shared" si="12" ref="BD44:BD49">COUNTIF(D44:BB44,"ДЗ")</f>
        <v>0</v>
      </c>
      <c r="BE44" s="158">
        <f aca="true" t="shared" si="13" ref="BE44:BE49">COUNTIF(E44:BB44,"Э")</f>
        <v>1</v>
      </c>
      <c r="BF44" s="158">
        <f aca="true" t="shared" si="14" ref="BF44:BF49">COUNTIF(C44:BB44,"КР")</f>
        <v>0</v>
      </c>
    </row>
    <row r="45" spans="1:58" ht="25.5">
      <c r="A45" s="183" t="s">
        <v>103</v>
      </c>
      <c r="B45" s="116" t="s">
        <v>364</v>
      </c>
      <c r="C45" s="180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7" t="s">
        <v>166</v>
      </c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43"/>
      <c r="AQ45" s="43"/>
      <c r="AR45" s="198"/>
      <c r="AS45" s="197"/>
      <c r="AT45" s="154"/>
      <c r="AU45" s="154"/>
      <c r="AV45" s="154"/>
      <c r="AW45" s="154"/>
      <c r="AX45" s="154"/>
      <c r="AY45" s="154"/>
      <c r="AZ45" s="154"/>
      <c r="BA45" s="154"/>
      <c r="BB45" s="154"/>
      <c r="BC45" s="158">
        <f t="shared" si="11"/>
        <v>0</v>
      </c>
      <c r="BD45" s="158">
        <f t="shared" si="12"/>
        <v>0</v>
      </c>
      <c r="BE45" s="158">
        <f t="shared" si="13"/>
        <v>1</v>
      </c>
      <c r="BF45" s="158">
        <f t="shared" si="14"/>
        <v>0</v>
      </c>
    </row>
    <row r="46" spans="1:58" ht="39" customHeight="1">
      <c r="A46" s="183" t="s">
        <v>104</v>
      </c>
      <c r="B46" s="117" t="s">
        <v>45</v>
      </c>
      <c r="C46" s="180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 t="s">
        <v>205</v>
      </c>
      <c r="S46" s="157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43"/>
      <c r="AQ46" s="43"/>
      <c r="AR46" s="198"/>
      <c r="AS46" s="197" t="s">
        <v>166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8">
        <f t="shared" si="11"/>
        <v>0</v>
      </c>
      <c r="BD46" s="158">
        <f t="shared" si="12"/>
        <v>0</v>
      </c>
      <c r="BE46" s="158">
        <f t="shared" si="13"/>
        <v>1</v>
      </c>
      <c r="BF46" s="158">
        <f t="shared" si="14"/>
        <v>1</v>
      </c>
    </row>
    <row r="47" spans="1:58" ht="25.5">
      <c r="A47" s="183" t="s">
        <v>105</v>
      </c>
      <c r="B47" s="117" t="s">
        <v>63</v>
      </c>
      <c r="C47" s="180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O47" s="154"/>
      <c r="P47" s="154"/>
      <c r="Q47" s="154"/>
      <c r="R47" s="154" t="s">
        <v>205</v>
      </c>
      <c r="S47" s="157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O47" s="154" t="s">
        <v>167</v>
      </c>
      <c r="AP47" s="43"/>
      <c r="AQ47" s="43"/>
      <c r="AR47" s="198"/>
      <c r="AS47" s="197"/>
      <c r="AT47" s="154"/>
      <c r="AU47" s="154"/>
      <c r="AV47" s="154"/>
      <c r="AW47" s="154"/>
      <c r="AX47" s="154"/>
      <c r="AY47" s="154"/>
      <c r="AZ47" s="154"/>
      <c r="BA47" s="154"/>
      <c r="BB47" s="154"/>
      <c r="BC47" s="158">
        <f t="shared" si="11"/>
        <v>0</v>
      </c>
      <c r="BD47" s="158">
        <f t="shared" si="12"/>
        <v>1</v>
      </c>
      <c r="BE47" s="158">
        <f t="shared" si="13"/>
        <v>0</v>
      </c>
      <c r="BF47" s="158">
        <f t="shared" si="14"/>
        <v>1</v>
      </c>
    </row>
    <row r="48" spans="1:58" ht="12.75">
      <c r="A48" s="183" t="s">
        <v>106</v>
      </c>
      <c r="B48" s="117" t="s">
        <v>212</v>
      </c>
      <c r="C48" s="180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7" t="s">
        <v>166</v>
      </c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43"/>
      <c r="AQ48" s="43"/>
      <c r="AR48" s="198"/>
      <c r="AS48" s="197"/>
      <c r="AT48" s="154"/>
      <c r="AU48" s="154"/>
      <c r="AV48" s="154"/>
      <c r="AW48" s="154"/>
      <c r="AX48" s="154"/>
      <c r="AY48" s="154"/>
      <c r="AZ48" s="154"/>
      <c r="BA48" s="154"/>
      <c r="BB48" s="154"/>
      <c r="BC48" s="158">
        <f t="shared" si="11"/>
        <v>0</v>
      </c>
      <c r="BD48" s="158">
        <f t="shared" si="12"/>
        <v>0</v>
      </c>
      <c r="BE48" s="158">
        <f t="shared" si="13"/>
        <v>1</v>
      </c>
      <c r="BF48" s="158">
        <f t="shared" si="14"/>
        <v>0</v>
      </c>
    </row>
    <row r="49" spans="1:58" ht="25.5">
      <c r="A49" s="183" t="s">
        <v>108</v>
      </c>
      <c r="B49" s="117" t="s">
        <v>78</v>
      </c>
      <c r="C49" s="180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 t="s">
        <v>167</v>
      </c>
      <c r="S49" s="157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43"/>
      <c r="AQ49" s="43"/>
      <c r="AR49" s="198"/>
      <c r="AS49" s="197"/>
      <c r="AT49" s="154"/>
      <c r="AU49" s="154"/>
      <c r="AV49" s="154"/>
      <c r="AW49" s="154"/>
      <c r="AX49" s="154"/>
      <c r="AY49" s="154"/>
      <c r="AZ49" s="154"/>
      <c r="BA49" s="154"/>
      <c r="BB49" s="154"/>
      <c r="BC49" s="158">
        <f t="shared" si="11"/>
        <v>0</v>
      </c>
      <c r="BD49" s="158">
        <f t="shared" si="12"/>
        <v>1</v>
      </c>
      <c r="BE49" s="158">
        <f t="shared" si="13"/>
        <v>0</v>
      </c>
      <c r="BF49" s="158">
        <f t="shared" si="14"/>
        <v>0</v>
      </c>
    </row>
    <row r="50" spans="1:58" ht="12.75">
      <c r="A50" s="151" t="s">
        <v>100</v>
      </c>
      <c r="B50" s="151" t="s">
        <v>14</v>
      </c>
      <c r="C50" s="163">
        <f>COUNTA(C51:C62)</f>
        <v>0</v>
      </c>
      <c r="D50" s="163">
        <f aca="true" t="shared" si="15" ref="D50:BB50">COUNTA(D51:D62)</f>
        <v>0</v>
      </c>
      <c r="E50" s="163">
        <f t="shared" si="15"/>
        <v>0</v>
      </c>
      <c r="F50" s="163">
        <f t="shared" si="15"/>
        <v>0</v>
      </c>
      <c r="G50" s="163">
        <f t="shared" si="15"/>
        <v>0</v>
      </c>
      <c r="H50" s="163">
        <f t="shared" si="15"/>
        <v>0</v>
      </c>
      <c r="I50" s="163">
        <f t="shared" si="15"/>
        <v>0</v>
      </c>
      <c r="J50" s="163">
        <f t="shared" si="15"/>
        <v>0</v>
      </c>
      <c r="K50" s="163">
        <f t="shared" si="15"/>
        <v>0</v>
      </c>
      <c r="L50" s="163">
        <f t="shared" si="15"/>
        <v>0</v>
      </c>
      <c r="M50" s="163">
        <f t="shared" si="15"/>
        <v>0</v>
      </c>
      <c r="N50" s="163">
        <f t="shared" si="15"/>
        <v>0</v>
      </c>
      <c r="O50" s="163">
        <f t="shared" si="15"/>
        <v>0</v>
      </c>
      <c r="P50" s="163">
        <f t="shared" si="15"/>
        <v>0</v>
      </c>
      <c r="Q50" s="163">
        <f t="shared" si="15"/>
        <v>0</v>
      </c>
      <c r="R50" s="163">
        <f t="shared" si="15"/>
        <v>2</v>
      </c>
      <c r="S50" s="163">
        <f t="shared" si="15"/>
        <v>0</v>
      </c>
      <c r="T50" s="163">
        <f t="shared" si="15"/>
        <v>0</v>
      </c>
      <c r="U50" s="163">
        <f t="shared" si="15"/>
        <v>0</v>
      </c>
      <c r="V50" s="163">
        <f t="shared" si="15"/>
        <v>0</v>
      </c>
      <c r="W50" s="163">
        <f t="shared" si="15"/>
        <v>0</v>
      </c>
      <c r="X50" s="163">
        <f t="shared" si="15"/>
        <v>0</v>
      </c>
      <c r="Y50" s="163">
        <f t="shared" si="15"/>
        <v>0</v>
      </c>
      <c r="Z50" s="163">
        <f t="shared" si="15"/>
        <v>0</v>
      </c>
      <c r="AA50" s="163">
        <f t="shared" si="15"/>
        <v>0</v>
      </c>
      <c r="AB50" s="163">
        <f t="shared" si="15"/>
        <v>0</v>
      </c>
      <c r="AC50" s="163">
        <f t="shared" si="15"/>
        <v>0</v>
      </c>
      <c r="AD50" s="163">
        <f t="shared" si="15"/>
        <v>0</v>
      </c>
      <c r="AE50" s="163">
        <f t="shared" si="15"/>
        <v>0</v>
      </c>
      <c r="AF50" s="163">
        <f t="shared" si="15"/>
        <v>0</v>
      </c>
      <c r="AG50" s="163">
        <f t="shared" si="15"/>
        <v>0</v>
      </c>
      <c r="AH50" s="163">
        <f t="shared" si="15"/>
        <v>0</v>
      </c>
      <c r="AI50" s="163">
        <f t="shared" si="15"/>
        <v>0</v>
      </c>
      <c r="AJ50" s="163">
        <f t="shared" si="15"/>
        <v>0</v>
      </c>
      <c r="AK50" s="163">
        <f t="shared" si="15"/>
        <v>0</v>
      </c>
      <c r="AL50" s="163">
        <f t="shared" si="15"/>
        <v>0</v>
      </c>
      <c r="AM50" s="163">
        <f t="shared" si="15"/>
        <v>0</v>
      </c>
      <c r="AN50" s="163">
        <f t="shared" si="15"/>
        <v>0</v>
      </c>
      <c r="AO50" s="163">
        <f t="shared" si="15"/>
        <v>7</v>
      </c>
      <c r="AP50" s="163">
        <f t="shared" si="15"/>
        <v>0</v>
      </c>
      <c r="AQ50" s="163">
        <f t="shared" si="15"/>
        <v>0</v>
      </c>
      <c r="AR50" s="163">
        <f t="shared" si="15"/>
        <v>0</v>
      </c>
      <c r="AS50" s="163">
        <f t="shared" si="15"/>
        <v>2</v>
      </c>
      <c r="AT50" s="163">
        <f t="shared" si="15"/>
        <v>0</v>
      </c>
      <c r="AU50" s="163">
        <f t="shared" si="15"/>
        <v>0</v>
      </c>
      <c r="AV50" s="163">
        <f t="shared" si="15"/>
        <v>0</v>
      </c>
      <c r="AW50" s="163">
        <f t="shared" si="15"/>
        <v>0</v>
      </c>
      <c r="AX50" s="163">
        <f t="shared" si="15"/>
        <v>0</v>
      </c>
      <c r="AY50" s="163">
        <f t="shared" si="15"/>
        <v>0</v>
      </c>
      <c r="AZ50" s="163">
        <f t="shared" si="15"/>
        <v>0</v>
      </c>
      <c r="BA50" s="163">
        <f t="shared" si="15"/>
        <v>0</v>
      </c>
      <c r="BB50" s="163">
        <f t="shared" si="15"/>
        <v>0</v>
      </c>
      <c r="BC50" s="153">
        <f>SUM(BC51:BC62)</f>
        <v>0</v>
      </c>
      <c r="BD50" s="153">
        <f>SUM(BD51:BD62)</f>
        <v>4</v>
      </c>
      <c r="BE50" s="153">
        <f>SUM(BE51:BE62)</f>
        <v>2</v>
      </c>
      <c r="BF50" s="153">
        <f>SUM(BF51:BF62)</f>
        <v>5</v>
      </c>
    </row>
    <row r="51" spans="1:58" ht="39.75" customHeight="1">
      <c r="A51" s="151" t="s">
        <v>110</v>
      </c>
      <c r="B51" s="151" t="s">
        <v>46</v>
      </c>
      <c r="C51" s="163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58">
        <f>COUNTIF(C51:BB51,"З")</f>
        <v>0</v>
      </c>
      <c r="BD51" s="158">
        <f>COUNTIF(D51:BB51,"ДЗ")</f>
        <v>0</v>
      </c>
      <c r="BE51" s="158">
        <f>COUNTIF(E51:BB51,"Э")</f>
        <v>0</v>
      </c>
      <c r="BF51" s="158">
        <f>COUNTIF(C51:BB51,"КР")</f>
        <v>0</v>
      </c>
    </row>
    <row r="52" spans="1:58" ht="38.25">
      <c r="A52" s="183" t="s">
        <v>213</v>
      </c>
      <c r="B52" s="183" t="s">
        <v>47</v>
      </c>
      <c r="C52" s="181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200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4"/>
      <c r="AO52" s="154" t="s">
        <v>205</v>
      </c>
      <c r="AP52" s="43"/>
      <c r="AQ52" s="43"/>
      <c r="AR52" s="198"/>
      <c r="AS52" s="197"/>
      <c r="AT52" s="156"/>
      <c r="AU52" s="156"/>
      <c r="AV52" s="156"/>
      <c r="AW52" s="156"/>
      <c r="AX52" s="156"/>
      <c r="AY52" s="156"/>
      <c r="AZ52" s="156"/>
      <c r="BA52" s="156"/>
      <c r="BB52" s="156"/>
      <c r="BC52" s="158">
        <f>COUNTIF(C52:BB52,"З")</f>
        <v>0</v>
      </c>
      <c r="BD52" s="158">
        <f>COUNTIF(D52:BB52,"ДЗ")</f>
        <v>0</v>
      </c>
      <c r="BE52" s="158">
        <f>COUNTIF(E52:BB52,"Э")</f>
        <v>0</v>
      </c>
      <c r="BF52" s="158">
        <f>COUNTIF(C52:BB52,"КР")</f>
        <v>1</v>
      </c>
    </row>
    <row r="53" spans="1:58" ht="45.75" customHeight="1">
      <c r="A53" s="151" t="s">
        <v>116</v>
      </c>
      <c r="B53" s="151" t="s">
        <v>50</v>
      </c>
      <c r="C53" s="163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57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43"/>
      <c r="AQ53" s="43"/>
      <c r="AR53" s="198"/>
      <c r="AS53" s="197"/>
      <c r="AT53" s="160"/>
      <c r="AU53" s="160"/>
      <c r="AV53" s="160"/>
      <c r="AW53" s="160"/>
      <c r="AX53" s="160"/>
      <c r="AY53" s="160"/>
      <c r="AZ53" s="160"/>
      <c r="BA53" s="160"/>
      <c r="BB53" s="160"/>
      <c r="BC53" s="158">
        <f>COUNTIF(C53:BB53,"З")</f>
        <v>0</v>
      </c>
      <c r="BD53" s="158">
        <f>COUNTIF(D53:BB53,"ДЗ")</f>
        <v>0</v>
      </c>
      <c r="BE53" s="158">
        <f>COUNTIF(E53:BB53,"Э")</f>
        <v>0</v>
      </c>
      <c r="BF53" s="158">
        <f>COUNTIF(C53:BB53,"КР")</f>
        <v>0</v>
      </c>
    </row>
    <row r="54" spans="1:58" ht="38.25">
      <c r="A54" s="183" t="s">
        <v>215</v>
      </c>
      <c r="B54" s="117" t="s">
        <v>365</v>
      </c>
      <c r="C54" s="180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205</v>
      </c>
      <c r="S54" s="157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 t="s">
        <v>205</v>
      </c>
      <c r="AP54" s="43"/>
      <c r="AQ54" s="43"/>
      <c r="AR54" s="198"/>
      <c r="AS54" s="197"/>
      <c r="AT54" s="154"/>
      <c r="AU54" s="154"/>
      <c r="AV54" s="154"/>
      <c r="AW54" s="154"/>
      <c r="AX54" s="154"/>
      <c r="AY54" s="154"/>
      <c r="AZ54" s="154"/>
      <c r="BA54" s="154"/>
      <c r="BB54" s="154"/>
      <c r="BC54" s="158">
        <f>COUNTIF(C54:BB54,"З")</f>
        <v>0</v>
      </c>
      <c r="BD54" s="158">
        <f>COUNTIF(D54:BB54,"ДЗ")</f>
        <v>0</v>
      </c>
      <c r="BE54" s="158">
        <f>COUNTIF(E54:BB54,"Э")</f>
        <v>0</v>
      </c>
      <c r="BF54" s="158">
        <f>COUNTIF(C54:BB54,"КР")</f>
        <v>2</v>
      </c>
    </row>
    <row r="55" spans="1:58" ht="38.25">
      <c r="A55" s="151" t="s">
        <v>119</v>
      </c>
      <c r="B55" s="196" t="s">
        <v>52</v>
      </c>
      <c r="C55" s="182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20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43"/>
      <c r="AQ55" s="43"/>
      <c r="AR55" s="198"/>
      <c r="AS55" s="197"/>
      <c r="AT55" s="151"/>
      <c r="AU55" s="151"/>
      <c r="AV55" s="151"/>
      <c r="AW55" s="151"/>
      <c r="AX55" s="151"/>
      <c r="AY55" s="151"/>
      <c r="AZ55" s="151"/>
      <c r="BA55" s="151"/>
      <c r="BB55" s="151"/>
      <c r="BC55" s="158">
        <f aca="true" t="shared" si="16" ref="BC55:BC62">COUNTIF(C55:BB55,"З")</f>
        <v>0</v>
      </c>
      <c r="BD55" s="158">
        <f aca="true" t="shared" si="17" ref="BD55:BD62">COUNTIF(D55:BB55,"ДЗ")</f>
        <v>0</v>
      </c>
      <c r="BE55" s="158">
        <f aca="true" t="shared" si="18" ref="BE55:BE62">COUNTIF(E55:BB55,"Э")</f>
        <v>0</v>
      </c>
      <c r="BF55" s="158">
        <f aca="true" t="shared" si="19" ref="BF55:BF62">COUNTIF(C55:BB55,"КР")</f>
        <v>0</v>
      </c>
    </row>
    <row r="56" spans="1:58" ht="38.25">
      <c r="A56" s="183" t="s">
        <v>217</v>
      </c>
      <c r="B56" s="117" t="s">
        <v>53</v>
      </c>
      <c r="C56" s="180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9"/>
      <c r="O56" s="154"/>
      <c r="P56" s="154"/>
      <c r="Q56" s="154"/>
      <c r="R56" s="154" t="s">
        <v>205</v>
      </c>
      <c r="S56" s="157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 t="s">
        <v>205</v>
      </c>
      <c r="AP56" s="43"/>
      <c r="AQ56" s="43"/>
      <c r="AR56" s="198"/>
      <c r="AS56" s="197"/>
      <c r="AT56" s="154"/>
      <c r="AU56" s="154"/>
      <c r="AV56" s="154"/>
      <c r="AW56" s="154"/>
      <c r="AX56" s="154"/>
      <c r="AY56" s="154"/>
      <c r="AZ56" s="154"/>
      <c r="BA56" s="154"/>
      <c r="BB56" s="154"/>
      <c r="BC56" s="158">
        <f t="shared" si="16"/>
        <v>0</v>
      </c>
      <c r="BD56" s="158">
        <f t="shared" si="17"/>
        <v>0</v>
      </c>
      <c r="BE56" s="158">
        <f t="shared" si="18"/>
        <v>0</v>
      </c>
      <c r="BF56" s="158">
        <f t="shared" si="19"/>
        <v>2</v>
      </c>
    </row>
    <row r="57" spans="1:58" ht="51">
      <c r="A57" s="151" t="s">
        <v>122</v>
      </c>
      <c r="B57" s="196" t="s">
        <v>370</v>
      </c>
      <c r="C57" s="182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20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43"/>
      <c r="AQ57" s="43"/>
      <c r="AR57" s="198"/>
      <c r="AS57" s="197" t="s">
        <v>166</v>
      </c>
      <c r="AT57" s="151"/>
      <c r="AU57" s="151"/>
      <c r="AV57" s="151"/>
      <c r="AW57" s="151"/>
      <c r="AX57" s="151"/>
      <c r="AY57" s="151"/>
      <c r="AZ57" s="151"/>
      <c r="BA57" s="151"/>
      <c r="BB57" s="151"/>
      <c r="BC57" s="158">
        <f t="shared" si="16"/>
        <v>0</v>
      </c>
      <c r="BD57" s="158">
        <f t="shared" si="17"/>
        <v>0</v>
      </c>
      <c r="BE57" s="158">
        <f t="shared" si="18"/>
        <v>1</v>
      </c>
      <c r="BF57" s="158">
        <f t="shared" si="19"/>
        <v>0</v>
      </c>
    </row>
    <row r="58" spans="1:58" ht="38.25">
      <c r="A58" s="183" t="s">
        <v>65</v>
      </c>
      <c r="B58" s="117" t="s">
        <v>360</v>
      </c>
      <c r="C58" s="180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9"/>
      <c r="O58" s="154"/>
      <c r="P58" s="154"/>
      <c r="Q58" s="154"/>
      <c r="R58" s="154"/>
      <c r="S58" s="157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 t="s">
        <v>167</v>
      </c>
      <c r="AP58" s="43"/>
      <c r="AQ58" s="43"/>
      <c r="AR58" s="198"/>
      <c r="AS58" s="197"/>
      <c r="AT58" s="154"/>
      <c r="AU58" s="154"/>
      <c r="AV58" s="154"/>
      <c r="AW58" s="154"/>
      <c r="AX58" s="154"/>
      <c r="AY58" s="154"/>
      <c r="AZ58" s="154"/>
      <c r="BA58" s="154"/>
      <c r="BB58" s="154"/>
      <c r="BC58" s="158">
        <f t="shared" si="16"/>
        <v>0</v>
      </c>
      <c r="BD58" s="158">
        <f t="shared" si="17"/>
        <v>1</v>
      </c>
      <c r="BE58" s="158">
        <f t="shared" si="18"/>
        <v>0</v>
      </c>
      <c r="BF58" s="158">
        <f t="shared" si="19"/>
        <v>0</v>
      </c>
    </row>
    <row r="59" spans="1:58" ht="25.5">
      <c r="A59" s="183" t="s">
        <v>66</v>
      </c>
      <c r="B59" s="117" t="s">
        <v>362</v>
      </c>
      <c r="C59" s="180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9"/>
      <c r="O59" s="154"/>
      <c r="P59" s="154"/>
      <c r="Q59" s="154"/>
      <c r="R59" s="154"/>
      <c r="S59" s="157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 t="s">
        <v>167</v>
      </c>
      <c r="AP59" s="43"/>
      <c r="AQ59" s="43"/>
      <c r="AR59" s="198"/>
      <c r="AS59" s="197"/>
      <c r="AT59" s="154"/>
      <c r="AU59" s="154"/>
      <c r="AV59" s="154"/>
      <c r="AW59" s="154"/>
      <c r="AX59" s="154"/>
      <c r="AY59" s="154"/>
      <c r="AZ59" s="154"/>
      <c r="BA59" s="154"/>
      <c r="BB59" s="154"/>
      <c r="BC59" s="158">
        <f t="shared" si="16"/>
        <v>0</v>
      </c>
      <c r="BD59" s="158">
        <f t="shared" si="17"/>
        <v>1</v>
      </c>
      <c r="BE59" s="158">
        <f t="shared" si="18"/>
        <v>0</v>
      </c>
      <c r="BF59" s="158">
        <f t="shared" si="19"/>
        <v>0</v>
      </c>
    </row>
    <row r="60" spans="1:58" ht="25.5">
      <c r="A60" s="183" t="s">
        <v>67</v>
      </c>
      <c r="B60" s="183" t="s">
        <v>363</v>
      </c>
      <c r="C60" s="180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9"/>
      <c r="O60" s="154"/>
      <c r="P60" s="154"/>
      <c r="Q60" s="154"/>
      <c r="R60" s="154"/>
      <c r="S60" s="157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43"/>
      <c r="AQ60" s="43"/>
      <c r="AR60" s="198"/>
      <c r="AS60" s="197" t="s">
        <v>166</v>
      </c>
      <c r="AT60" s="154"/>
      <c r="AU60" s="154"/>
      <c r="AV60" s="154"/>
      <c r="AW60" s="154"/>
      <c r="AX60" s="154"/>
      <c r="AY60" s="154"/>
      <c r="AZ60" s="154"/>
      <c r="BA60" s="154"/>
      <c r="BB60" s="154"/>
      <c r="BC60" s="158">
        <f t="shared" si="16"/>
        <v>0</v>
      </c>
      <c r="BD60" s="158">
        <f t="shared" si="17"/>
        <v>0</v>
      </c>
      <c r="BE60" s="158">
        <f t="shared" si="18"/>
        <v>1</v>
      </c>
      <c r="BF60" s="158">
        <f t="shared" si="19"/>
        <v>0</v>
      </c>
    </row>
    <row r="61" spans="1:58" ht="12.75">
      <c r="A61" s="183" t="s">
        <v>123</v>
      </c>
      <c r="B61" s="183" t="s">
        <v>201</v>
      </c>
      <c r="C61" s="180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9"/>
      <c r="O61" s="154"/>
      <c r="P61" s="154"/>
      <c r="Q61" s="154"/>
      <c r="R61" s="154"/>
      <c r="S61" s="157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 t="s">
        <v>167</v>
      </c>
      <c r="AP61" s="43"/>
      <c r="AQ61" s="43"/>
      <c r="AR61" s="198"/>
      <c r="AS61" s="197"/>
      <c r="AT61" s="154"/>
      <c r="AU61" s="154"/>
      <c r="AV61" s="154"/>
      <c r="AW61" s="154"/>
      <c r="AX61" s="154"/>
      <c r="AY61" s="154"/>
      <c r="AZ61" s="154"/>
      <c r="BA61" s="154"/>
      <c r="BB61" s="154"/>
      <c r="BC61" s="158">
        <f t="shared" si="16"/>
        <v>0</v>
      </c>
      <c r="BD61" s="158">
        <f t="shared" si="17"/>
        <v>1</v>
      </c>
      <c r="BE61" s="158">
        <f t="shared" si="18"/>
        <v>0</v>
      </c>
      <c r="BF61" s="158">
        <f t="shared" si="19"/>
        <v>0</v>
      </c>
    </row>
    <row r="62" spans="1:58" ht="12.75">
      <c r="A62" s="183" t="s">
        <v>124</v>
      </c>
      <c r="B62" s="183" t="s">
        <v>49</v>
      </c>
      <c r="C62" s="180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9"/>
      <c r="O62" s="154"/>
      <c r="P62" s="154"/>
      <c r="Q62" s="154"/>
      <c r="R62" s="154"/>
      <c r="S62" s="157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 t="s">
        <v>167</v>
      </c>
      <c r="AP62" s="43"/>
      <c r="AQ62" s="43"/>
      <c r="AR62" s="198"/>
      <c r="AS62" s="197"/>
      <c r="AT62" s="154"/>
      <c r="AU62" s="154"/>
      <c r="AV62" s="154"/>
      <c r="AW62" s="154"/>
      <c r="AX62" s="154"/>
      <c r="AY62" s="154"/>
      <c r="AZ62" s="154"/>
      <c r="BA62" s="154"/>
      <c r="BB62" s="154"/>
      <c r="BC62" s="158">
        <f t="shared" si="16"/>
        <v>0</v>
      </c>
      <c r="BD62" s="158">
        <f t="shared" si="17"/>
        <v>1</v>
      </c>
      <c r="BE62" s="158">
        <f t="shared" si="18"/>
        <v>0</v>
      </c>
      <c r="BF62" s="158">
        <f t="shared" si="19"/>
        <v>0</v>
      </c>
    </row>
    <row r="63" spans="1:58" ht="12.75">
      <c r="A63" s="635" t="s">
        <v>206</v>
      </c>
      <c r="B63" s="635"/>
      <c r="C63" s="152">
        <f aca="true" t="shared" si="20" ref="C63:AH63">SUM(C37,C43,C50)</f>
        <v>0</v>
      </c>
      <c r="D63" s="152">
        <f t="shared" si="20"/>
        <v>0</v>
      </c>
      <c r="E63" s="152">
        <f t="shared" si="20"/>
        <v>0</v>
      </c>
      <c r="F63" s="152">
        <f t="shared" si="20"/>
        <v>0</v>
      </c>
      <c r="G63" s="152">
        <f t="shared" si="20"/>
        <v>0</v>
      </c>
      <c r="H63" s="152">
        <f t="shared" si="20"/>
        <v>0</v>
      </c>
      <c r="I63" s="152">
        <f t="shared" si="20"/>
        <v>0</v>
      </c>
      <c r="J63" s="152">
        <f t="shared" si="20"/>
        <v>0</v>
      </c>
      <c r="K63" s="152">
        <f t="shared" si="20"/>
        <v>0</v>
      </c>
      <c r="L63" s="152">
        <f t="shared" si="20"/>
        <v>0</v>
      </c>
      <c r="M63" s="152">
        <f t="shared" si="20"/>
        <v>0</v>
      </c>
      <c r="N63" s="152">
        <f t="shared" si="20"/>
        <v>0</v>
      </c>
      <c r="O63" s="152">
        <f t="shared" si="20"/>
        <v>0</v>
      </c>
      <c r="P63" s="152">
        <f t="shared" si="20"/>
        <v>0</v>
      </c>
      <c r="Q63" s="152">
        <f t="shared" si="20"/>
        <v>0</v>
      </c>
      <c r="R63" s="152">
        <f t="shared" si="20"/>
        <v>9</v>
      </c>
      <c r="S63" s="152">
        <f t="shared" si="20"/>
        <v>3</v>
      </c>
      <c r="T63" s="152">
        <f t="shared" si="20"/>
        <v>0</v>
      </c>
      <c r="U63" s="152">
        <f t="shared" si="20"/>
        <v>0</v>
      </c>
      <c r="V63" s="152">
        <f t="shared" si="20"/>
        <v>0</v>
      </c>
      <c r="W63" s="152">
        <f t="shared" si="20"/>
        <v>0</v>
      </c>
      <c r="X63" s="152">
        <f t="shared" si="20"/>
        <v>0</v>
      </c>
      <c r="Y63" s="152">
        <f t="shared" si="20"/>
        <v>0</v>
      </c>
      <c r="Z63" s="152">
        <f t="shared" si="20"/>
        <v>0</v>
      </c>
      <c r="AA63" s="152">
        <f t="shared" si="20"/>
        <v>0</v>
      </c>
      <c r="AB63" s="152">
        <f t="shared" si="20"/>
        <v>0</v>
      </c>
      <c r="AC63" s="152">
        <f t="shared" si="20"/>
        <v>0</v>
      </c>
      <c r="AD63" s="152">
        <f t="shared" si="20"/>
        <v>0</v>
      </c>
      <c r="AE63" s="152">
        <f t="shared" si="20"/>
        <v>0</v>
      </c>
      <c r="AF63" s="152">
        <f t="shared" si="20"/>
        <v>0</v>
      </c>
      <c r="AG63" s="152">
        <f t="shared" si="20"/>
        <v>0</v>
      </c>
      <c r="AH63" s="152">
        <f t="shared" si="20"/>
        <v>0</v>
      </c>
      <c r="AI63" s="152">
        <f aca="true" t="shared" si="21" ref="AI63:BF63">SUM(AI37,AI43,AI50)</f>
        <v>0</v>
      </c>
      <c r="AJ63" s="152">
        <f t="shared" si="21"/>
        <v>0</v>
      </c>
      <c r="AK63" s="152">
        <f t="shared" si="21"/>
        <v>0</v>
      </c>
      <c r="AL63" s="152">
        <f t="shared" si="21"/>
        <v>0</v>
      </c>
      <c r="AM63" s="152">
        <f t="shared" si="21"/>
        <v>0</v>
      </c>
      <c r="AN63" s="152">
        <f t="shared" si="21"/>
        <v>0</v>
      </c>
      <c r="AO63" s="152">
        <f t="shared" si="21"/>
        <v>12</v>
      </c>
      <c r="AP63" s="152">
        <f t="shared" si="21"/>
        <v>0</v>
      </c>
      <c r="AQ63" s="152">
        <f t="shared" si="21"/>
        <v>0</v>
      </c>
      <c r="AR63" s="152">
        <f t="shared" si="21"/>
        <v>0</v>
      </c>
      <c r="AS63" s="152">
        <f t="shared" si="21"/>
        <v>3</v>
      </c>
      <c r="AT63" s="152">
        <f t="shared" si="21"/>
        <v>0</v>
      </c>
      <c r="AU63" s="152">
        <f t="shared" si="21"/>
        <v>0</v>
      </c>
      <c r="AV63" s="152">
        <f t="shared" si="21"/>
        <v>0</v>
      </c>
      <c r="AW63" s="152">
        <f t="shared" si="21"/>
        <v>0</v>
      </c>
      <c r="AX63" s="152">
        <f t="shared" si="21"/>
        <v>0</v>
      </c>
      <c r="AY63" s="152">
        <f t="shared" si="21"/>
        <v>0</v>
      </c>
      <c r="AZ63" s="152">
        <f t="shared" si="21"/>
        <v>0</v>
      </c>
      <c r="BA63" s="152">
        <f t="shared" si="21"/>
        <v>0</v>
      </c>
      <c r="BB63" s="152">
        <f t="shared" si="21"/>
        <v>0</v>
      </c>
      <c r="BC63" s="153">
        <f t="shared" si="21"/>
        <v>2</v>
      </c>
      <c r="BD63" s="153">
        <f t="shared" si="21"/>
        <v>10</v>
      </c>
      <c r="BE63" s="153">
        <f t="shared" si="21"/>
        <v>6</v>
      </c>
      <c r="BF63" s="153">
        <f t="shared" si="21"/>
        <v>9</v>
      </c>
    </row>
    <row r="64" spans="1:58" ht="12.75">
      <c r="A64" s="124"/>
      <c r="B64" s="12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7"/>
      <c r="BD64" s="127"/>
      <c r="BE64" s="127"/>
      <c r="BF64" s="127"/>
    </row>
    <row r="65" spans="1:58" ht="12.75">
      <c r="A65" s="124"/>
      <c r="B65" s="129" t="s">
        <v>202</v>
      </c>
      <c r="C65" s="130" t="s">
        <v>369</v>
      </c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7"/>
      <c r="BD65" s="127"/>
      <c r="BE65" s="127"/>
      <c r="BF65" s="131">
        <v>15</v>
      </c>
    </row>
    <row r="66" spans="1:58" ht="12.75">
      <c r="A66" s="124"/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7"/>
      <c r="BD66" s="127"/>
      <c r="BE66" s="127"/>
      <c r="BF66" s="127"/>
    </row>
    <row r="67" spans="1:58" ht="12.75">
      <c r="A67" s="626" t="s">
        <v>171</v>
      </c>
      <c r="B67" s="627" t="s">
        <v>89</v>
      </c>
      <c r="C67" s="628" t="s">
        <v>173</v>
      </c>
      <c r="D67" s="628"/>
      <c r="E67" s="628"/>
      <c r="F67" s="628"/>
      <c r="G67" s="629" t="s">
        <v>174</v>
      </c>
      <c r="H67" s="628" t="s">
        <v>175</v>
      </c>
      <c r="I67" s="628"/>
      <c r="J67" s="628"/>
      <c r="K67" s="629" t="s">
        <v>176</v>
      </c>
      <c r="L67" s="628" t="s">
        <v>177</v>
      </c>
      <c r="M67" s="628"/>
      <c r="N67" s="628"/>
      <c r="O67" s="628"/>
      <c r="P67" s="628" t="s">
        <v>178</v>
      </c>
      <c r="Q67" s="628"/>
      <c r="R67" s="628"/>
      <c r="S67" s="628"/>
      <c r="T67" s="629" t="s">
        <v>179</v>
      </c>
      <c r="U67" s="628" t="s">
        <v>180</v>
      </c>
      <c r="V67" s="628"/>
      <c r="W67" s="628"/>
      <c r="X67" s="630" t="s">
        <v>181</v>
      </c>
      <c r="Y67" s="628" t="s">
        <v>182</v>
      </c>
      <c r="Z67" s="628"/>
      <c r="AA67" s="628"/>
      <c r="AB67" s="630" t="s">
        <v>183</v>
      </c>
      <c r="AC67" s="628" t="s">
        <v>184</v>
      </c>
      <c r="AD67" s="628"/>
      <c r="AE67" s="628"/>
      <c r="AF67" s="628"/>
      <c r="AG67" s="634" t="s">
        <v>185</v>
      </c>
      <c r="AH67" s="628" t="s">
        <v>186</v>
      </c>
      <c r="AI67" s="628"/>
      <c r="AJ67" s="628"/>
      <c r="AK67" s="634" t="s">
        <v>187</v>
      </c>
      <c r="AL67" s="628" t="s">
        <v>188</v>
      </c>
      <c r="AM67" s="628"/>
      <c r="AN67" s="628"/>
      <c r="AO67" s="628"/>
      <c r="AP67" s="628" t="s">
        <v>189</v>
      </c>
      <c r="AQ67" s="628"/>
      <c r="AR67" s="628"/>
      <c r="AS67" s="628"/>
      <c r="AT67" s="630" t="s">
        <v>190</v>
      </c>
      <c r="AU67" s="628" t="s">
        <v>191</v>
      </c>
      <c r="AV67" s="628"/>
      <c r="AW67" s="628"/>
      <c r="AX67" s="630" t="s">
        <v>192</v>
      </c>
      <c r="AY67" s="628" t="s">
        <v>193</v>
      </c>
      <c r="AZ67" s="628"/>
      <c r="BA67" s="628"/>
      <c r="BB67" s="628"/>
      <c r="BC67" s="631" t="s">
        <v>204</v>
      </c>
      <c r="BD67" s="631"/>
      <c r="BE67" s="631"/>
      <c r="BF67" s="631"/>
    </row>
    <row r="68" spans="1:58" ht="12.75">
      <c r="A68" s="626"/>
      <c r="B68" s="627"/>
      <c r="C68" s="133">
        <v>1</v>
      </c>
      <c r="D68" s="133">
        <v>8</v>
      </c>
      <c r="E68" s="133">
        <v>15</v>
      </c>
      <c r="F68" s="133">
        <v>22</v>
      </c>
      <c r="G68" s="629"/>
      <c r="H68" s="133">
        <v>6</v>
      </c>
      <c r="I68" s="133">
        <v>13</v>
      </c>
      <c r="J68" s="133">
        <v>20</v>
      </c>
      <c r="K68" s="629"/>
      <c r="L68" s="133">
        <v>3</v>
      </c>
      <c r="M68" s="133">
        <v>10</v>
      </c>
      <c r="N68" s="133">
        <v>17</v>
      </c>
      <c r="O68" s="133">
        <v>24</v>
      </c>
      <c r="P68" s="133">
        <v>1</v>
      </c>
      <c r="Q68" s="133">
        <v>8</v>
      </c>
      <c r="R68" s="133">
        <v>15</v>
      </c>
      <c r="S68" s="133">
        <v>22</v>
      </c>
      <c r="T68" s="629"/>
      <c r="U68" s="133">
        <v>5</v>
      </c>
      <c r="V68" s="133">
        <v>12</v>
      </c>
      <c r="W68" s="133">
        <v>19</v>
      </c>
      <c r="X68" s="630"/>
      <c r="Y68" s="133">
        <v>2</v>
      </c>
      <c r="Z68" s="133">
        <v>9</v>
      </c>
      <c r="AA68" s="133">
        <v>16</v>
      </c>
      <c r="AB68" s="630"/>
      <c r="AC68" s="133">
        <v>2</v>
      </c>
      <c r="AD68" s="133">
        <v>9</v>
      </c>
      <c r="AE68" s="133">
        <v>16</v>
      </c>
      <c r="AF68" s="133">
        <v>23</v>
      </c>
      <c r="AG68" s="634"/>
      <c r="AH68" s="134">
        <v>6</v>
      </c>
      <c r="AI68" s="134">
        <v>13</v>
      </c>
      <c r="AJ68" s="134">
        <v>20</v>
      </c>
      <c r="AK68" s="634"/>
      <c r="AL68" s="134">
        <v>4</v>
      </c>
      <c r="AM68" s="134">
        <v>11</v>
      </c>
      <c r="AN68" s="134">
        <v>18</v>
      </c>
      <c r="AO68" s="134">
        <v>25</v>
      </c>
      <c r="AP68" s="137">
        <v>1</v>
      </c>
      <c r="AQ68" s="137">
        <v>8</v>
      </c>
      <c r="AR68" s="137">
        <v>15</v>
      </c>
      <c r="AS68" s="137">
        <v>22</v>
      </c>
      <c r="AT68" s="630"/>
      <c r="AU68" s="134">
        <v>6</v>
      </c>
      <c r="AV68" s="134">
        <v>13</v>
      </c>
      <c r="AW68" s="134">
        <v>20</v>
      </c>
      <c r="AX68" s="630"/>
      <c r="AY68" s="134">
        <v>3</v>
      </c>
      <c r="AZ68" s="134">
        <v>10</v>
      </c>
      <c r="BA68" s="134">
        <v>17</v>
      </c>
      <c r="BB68" s="134">
        <v>24</v>
      </c>
      <c r="BC68" s="631"/>
      <c r="BD68" s="631"/>
      <c r="BE68" s="631"/>
      <c r="BF68" s="631"/>
    </row>
    <row r="69" spans="1:58" ht="12.75">
      <c r="A69" s="626"/>
      <c r="B69" s="627"/>
      <c r="C69" s="133">
        <v>7</v>
      </c>
      <c r="D69" s="133">
        <v>14</v>
      </c>
      <c r="E69" s="133">
        <v>21</v>
      </c>
      <c r="F69" s="133">
        <v>28</v>
      </c>
      <c r="G69" s="629"/>
      <c r="H69" s="133">
        <v>12</v>
      </c>
      <c r="I69" s="133">
        <v>19</v>
      </c>
      <c r="J69" s="133">
        <v>26</v>
      </c>
      <c r="K69" s="629"/>
      <c r="L69" s="133">
        <v>9</v>
      </c>
      <c r="M69" s="133">
        <v>16</v>
      </c>
      <c r="N69" s="133">
        <v>23</v>
      </c>
      <c r="O69" s="133">
        <v>30</v>
      </c>
      <c r="P69" s="133">
        <v>7</v>
      </c>
      <c r="Q69" s="133">
        <v>14</v>
      </c>
      <c r="R69" s="133">
        <v>21</v>
      </c>
      <c r="S69" s="133">
        <v>28</v>
      </c>
      <c r="T69" s="629"/>
      <c r="U69" s="133">
        <v>11</v>
      </c>
      <c r="V69" s="133">
        <v>18</v>
      </c>
      <c r="W69" s="133">
        <v>25</v>
      </c>
      <c r="X69" s="630"/>
      <c r="Y69" s="133">
        <v>8</v>
      </c>
      <c r="Z69" s="133">
        <v>15</v>
      </c>
      <c r="AA69" s="133">
        <v>22</v>
      </c>
      <c r="AB69" s="630"/>
      <c r="AC69" s="133">
        <v>8</v>
      </c>
      <c r="AD69" s="133">
        <v>15</v>
      </c>
      <c r="AE69" s="133">
        <v>22</v>
      </c>
      <c r="AF69" s="133">
        <v>29</v>
      </c>
      <c r="AG69" s="634"/>
      <c r="AH69" s="134">
        <v>12</v>
      </c>
      <c r="AI69" s="134">
        <v>19</v>
      </c>
      <c r="AJ69" s="134">
        <v>26</v>
      </c>
      <c r="AK69" s="634"/>
      <c r="AL69" s="134">
        <v>10</v>
      </c>
      <c r="AM69" s="134">
        <v>17</v>
      </c>
      <c r="AN69" s="134">
        <v>24</v>
      </c>
      <c r="AO69" s="134">
        <v>31</v>
      </c>
      <c r="AP69" s="137">
        <v>7</v>
      </c>
      <c r="AQ69" s="137">
        <v>14</v>
      </c>
      <c r="AR69" s="137">
        <v>21</v>
      </c>
      <c r="AS69" s="137">
        <v>28</v>
      </c>
      <c r="AT69" s="630"/>
      <c r="AU69" s="134">
        <v>12</v>
      </c>
      <c r="AV69" s="134">
        <v>19</v>
      </c>
      <c r="AW69" s="134">
        <v>26</v>
      </c>
      <c r="AX69" s="630"/>
      <c r="AY69" s="134">
        <v>9</v>
      </c>
      <c r="AZ69" s="134">
        <v>16</v>
      </c>
      <c r="BA69" s="134">
        <v>23</v>
      </c>
      <c r="BB69" s="134">
        <v>31</v>
      </c>
      <c r="BC69" s="631"/>
      <c r="BD69" s="631"/>
      <c r="BE69" s="631"/>
      <c r="BF69" s="631"/>
    </row>
    <row r="70" spans="1:58" ht="14.25">
      <c r="A70" s="626"/>
      <c r="B70" s="627"/>
      <c r="C70" s="135">
        <v>35</v>
      </c>
      <c r="D70" s="135">
        <v>36</v>
      </c>
      <c r="E70" s="135">
        <v>37</v>
      </c>
      <c r="F70" s="135">
        <v>38</v>
      </c>
      <c r="G70" s="135">
        <v>39</v>
      </c>
      <c r="H70" s="135">
        <v>40</v>
      </c>
      <c r="I70" s="135">
        <v>41</v>
      </c>
      <c r="J70" s="132">
        <v>42</v>
      </c>
      <c r="K70" s="132">
        <v>43</v>
      </c>
      <c r="L70" s="132">
        <v>44</v>
      </c>
      <c r="M70" s="132">
        <v>45</v>
      </c>
      <c r="N70" s="132">
        <v>46</v>
      </c>
      <c r="O70" s="132">
        <v>47</v>
      </c>
      <c r="P70" s="132">
        <v>48</v>
      </c>
      <c r="Q70" s="132">
        <v>49</v>
      </c>
      <c r="R70" s="132">
        <v>50</v>
      </c>
      <c r="S70" s="132">
        <v>51</v>
      </c>
      <c r="T70" s="132">
        <v>52</v>
      </c>
      <c r="U70" s="132">
        <v>1</v>
      </c>
      <c r="V70" s="132">
        <v>2</v>
      </c>
      <c r="W70" s="132">
        <v>3</v>
      </c>
      <c r="X70" s="132">
        <v>4</v>
      </c>
      <c r="Y70" s="132">
        <v>5</v>
      </c>
      <c r="Z70" s="132">
        <v>6</v>
      </c>
      <c r="AA70" s="132">
        <v>7</v>
      </c>
      <c r="AB70" s="132">
        <v>8</v>
      </c>
      <c r="AC70" s="132">
        <v>9</v>
      </c>
      <c r="AD70" s="132">
        <v>10</v>
      </c>
      <c r="AE70" s="132">
        <v>11</v>
      </c>
      <c r="AF70" s="135">
        <v>12</v>
      </c>
      <c r="AG70" s="135">
        <v>13</v>
      </c>
      <c r="AH70" s="135">
        <v>14</v>
      </c>
      <c r="AI70" s="135">
        <v>15</v>
      </c>
      <c r="AJ70" s="132">
        <v>16</v>
      </c>
      <c r="AK70" s="135">
        <v>17</v>
      </c>
      <c r="AL70" s="135">
        <v>18</v>
      </c>
      <c r="AM70" s="135">
        <v>19</v>
      </c>
      <c r="AN70" s="135">
        <v>20</v>
      </c>
      <c r="AO70" s="135">
        <v>21</v>
      </c>
      <c r="AP70" s="135">
        <v>22</v>
      </c>
      <c r="AQ70" s="135">
        <v>23</v>
      </c>
      <c r="AR70" s="135">
        <v>24</v>
      </c>
      <c r="AS70" s="135">
        <v>25</v>
      </c>
      <c r="AT70" s="136">
        <v>26</v>
      </c>
      <c r="AU70" s="136">
        <v>27</v>
      </c>
      <c r="AV70" s="136">
        <v>28</v>
      </c>
      <c r="AW70" s="136">
        <v>29</v>
      </c>
      <c r="AX70" s="136">
        <v>30</v>
      </c>
      <c r="AY70" s="136">
        <v>31</v>
      </c>
      <c r="AZ70" s="136">
        <v>32</v>
      </c>
      <c r="BA70" s="136">
        <v>33</v>
      </c>
      <c r="BB70" s="136">
        <v>34</v>
      </c>
      <c r="BC70" s="631"/>
      <c r="BD70" s="631"/>
      <c r="BE70" s="631"/>
      <c r="BF70" s="631"/>
    </row>
    <row r="71" spans="1:58" ht="12.75">
      <c r="A71" s="626"/>
      <c r="B71" s="627"/>
      <c r="C71" s="628" t="s">
        <v>194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8"/>
      <c r="Y71" s="628"/>
      <c r="Z71" s="628"/>
      <c r="AA71" s="628"/>
      <c r="AB71" s="628"/>
      <c r="AC71" s="628"/>
      <c r="AD71" s="628"/>
      <c r="AE71" s="628"/>
      <c r="AF71" s="628"/>
      <c r="AG71" s="628"/>
      <c r="AH71" s="628"/>
      <c r="AI71" s="628"/>
      <c r="AJ71" s="628"/>
      <c r="AK71" s="628"/>
      <c r="AL71" s="628"/>
      <c r="AM71" s="628"/>
      <c r="AN71" s="628"/>
      <c r="AO71" s="628"/>
      <c r="AP71" s="628"/>
      <c r="AQ71" s="628"/>
      <c r="AR71" s="628"/>
      <c r="AS71" s="628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8"/>
      <c r="BF71" s="628"/>
    </row>
    <row r="72" spans="1:58" ht="14.25">
      <c r="A72" s="632"/>
      <c r="B72" s="633"/>
      <c r="C72" s="149">
        <v>1</v>
      </c>
      <c r="D72" s="149">
        <v>2</v>
      </c>
      <c r="E72" s="149">
        <v>3</v>
      </c>
      <c r="F72" s="149">
        <v>4</v>
      </c>
      <c r="G72" s="149">
        <v>5</v>
      </c>
      <c r="H72" s="149">
        <v>6</v>
      </c>
      <c r="I72" s="149">
        <v>7</v>
      </c>
      <c r="J72" s="149">
        <v>8</v>
      </c>
      <c r="K72" s="149">
        <v>9</v>
      </c>
      <c r="L72" s="149">
        <v>10</v>
      </c>
      <c r="M72" s="149">
        <v>11</v>
      </c>
      <c r="N72" s="149">
        <v>12</v>
      </c>
      <c r="O72" s="149">
        <v>13</v>
      </c>
      <c r="P72" s="149">
        <v>14</v>
      </c>
      <c r="Q72" s="149">
        <v>15</v>
      </c>
      <c r="R72" s="149">
        <v>16</v>
      </c>
      <c r="S72" s="149">
        <v>17</v>
      </c>
      <c r="T72" s="149">
        <v>18</v>
      </c>
      <c r="U72" s="149">
        <v>19</v>
      </c>
      <c r="V72" s="149">
        <v>20</v>
      </c>
      <c r="W72" s="149">
        <v>21</v>
      </c>
      <c r="X72" s="149">
        <v>22</v>
      </c>
      <c r="Y72" s="149">
        <v>23</v>
      </c>
      <c r="Z72" s="149">
        <v>24</v>
      </c>
      <c r="AA72" s="149">
        <v>25</v>
      </c>
      <c r="AB72" s="149">
        <v>26</v>
      </c>
      <c r="AC72" s="149">
        <v>27</v>
      </c>
      <c r="AD72" s="149">
        <v>28</v>
      </c>
      <c r="AE72" s="149">
        <v>29</v>
      </c>
      <c r="AF72" s="149">
        <v>30</v>
      </c>
      <c r="AG72" s="149">
        <v>31</v>
      </c>
      <c r="AH72" s="149">
        <v>32</v>
      </c>
      <c r="AI72" s="149">
        <v>33</v>
      </c>
      <c r="AJ72" s="149">
        <v>34</v>
      </c>
      <c r="AK72" s="149">
        <v>35</v>
      </c>
      <c r="AL72" s="149">
        <v>36</v>
      </c>
      <c r="AM72" s="149">
        <v>37</v>
      </c>
      <c r="AN72" s="149">
        <v>38</v>
      </c>
      <c r="AO72" s="149">
        <v>39</v>
      </c>
      <c r="AP72" s="149">
        <v>40</v>
      </c>
      <c r="AQ72" s="149">
        <v>41</v>
      </c>
      <c r="AR72" s="149">
        <v>42</v>
      </c>
      <c r="AS72" s="149">
        <v>43</v>
      </c>
      <c r="AT72" s="149">
        <v>44</v>
      </c>
      <c r="AU72" s="149">
        <v>45</v>
      </c>
      <c r="AV72" s="149">
        <v>46</v>
      </c>
      <c r="AW72" s="149">
        <v>47</v>
      </c>
      <c r="AX72" s="149">
        <v>48</v>
      </c>
      <c r="AY72" s="149">
        <v>49</v>
      </c>
      <c r="AZ72" s="149">
        <v>50</v>
      </c>
      <c r="BA72" s="149">
        <v>51</v>
      </c>
      <c r="BB72" s="149">
        <v>52</v>
      </c>
      <c r="BC72" s="150" t="s">
        <v>168</v>
      </c>
      <c r="BD72" s="150" t="s">
        <v>167</v>
      </c>
      <c r="BE72" s="150" t="s">
        <v>166</v>
      </c>
      <c r="BF72" s="150" t="s">
        <v>205</v>
      </c>
    </row>
    <row r="73" spans="1:58" ht="12.75">
      <c r="A73" s="151" t="s">
        <v>15</v>
      </c>
      <c r="B73" s="151" t="s">
        <v>12</v>
      </c>
      <c r="C73" s="179">
        <f>COUNTA(C74,C75,#REF!)</f>
        <v>1</v>
      </c>
      <c r="D73" s="179">
        <f>COUNTA(D74,D75,#REF!)</f>
        <v>1</v>
      </c>
      <c r="E73" s="179">
        <f>COUNTA(E74,E75,#REF!)</f>
        <v>1</v>
      </c>
      <c r="F73" s="179">
        <f>COUNTA(F74,F75,#REF!)</f>
        <v>1</v>
      </c>
      <c r="G73" s="179">
        <f>COUNTA(G74,G75,#REF!)</f>
        <v>1</v>
      </c>
      <c r="H73" s="179">
        <f>COUNTA(H74,H75,#REF!)</f>
        <v>1</v>
      </c>
      <c r="I73" s="179">
        <f>COUNTA(I74,I75,#REF!)</f>
        <v>1</v>
      </c>
      <c r="J73" s="179">
        <f>COUNTA(J74,J75,#REF!)</f>
        <v>1</v>
      </c>
      <c r="K73" s="179">
        <f>COUNTA(K74,K75,#REF!)</f>
        <v>1</v>
      </c>
      <c r="L73" s="179">
        <f>COUNTA(L74,L75,#REF!)</f>
        <v>1</v>
      </c>
      <c r="M73" s="179">
        <f>COUNTA(M74,M75,#REF!)</f>
        <v>3</v>
      </c>
      <c r="N73" s="179">
        <f>COUNTA(N74,N75,#REF!)</f>
        <v>1</v>
      </c>
      <c r="O73" s="179">
        <f>COUNTA(O74,O75,#REF!)</f>
        <v>1</v>
      </c>
      <c r="P73" s="179">
        <f>COUNTA(P74,P75,#REF!)</f>
        <v>1</v>
      </c>
      <c r="Q73" s="179">
        <f>COUNTA(Q74,Q75,#REF!)</f>
        <v>1</v>
      </c>
      <c r="R73" s="179">
        <f>COUNTA(R74,R75,#REF!)</f>
        <v>1</v>
      </c>
      <c r="S73" s="179">
        <f>COUNTA(S74,S75,#REF!)</f>
        <v>1</v>
      </c>
      <c r="T73" s="179">
        <f>COUNTA(T74,T75,#REF!)</f>
        <v>1</v>
      </c>
      <c r="U73" s="179">
        <f>COUNTA(U74,U75,#REF!)</f>
        <v>1</v>
      </c>
      <c r="V73" s="179">
        <f>COUNTA(V74,V75,#REF!)</f>
        <v>1</v>
      </c>
      <c r="W73" s="179">
        <f>COUNTA(W74,W75,#REF!)</f>
        <v>1</v>
      </c>
      <c r="X73" s="179">
        <f>COUNTA(X74,X75,#REF!)</f>
        <v>1</v>
      </c>
      <c r="Y73" s="179">
        <f>COUNTA(Y74,Y75,#REF!)</f>
        <v>1</v>
      </c>
      <c r="Z73" s="179">
        <f>COUNTA(Z74,Z75,#REF!)</f>
        <v>1</v>
      </c>
      <c r="AA73" s="179">
        <f>COUNTA(AA74,AA75,#REF!)</f>
        <v>3</v>
      </c>
      <c r="AB73" s="179">
        <f>COUNTA(AB74,AB75,#REF!)</f>
        <v>1</v>
      </c>
      <c r="AC73" s="179">
        <f>COUNTA(AC74,AC75,#REF!)</f>
        <v>1</v>
      </c>
      <c r="AD73" s="179">
        <f>COUNTA(AD74,AD75,#REF!)</f>
        <v>1</v>
      </c>
      <c r="AE73" s="179">
        <f>COUNTA(AE74,AE75,#REF!)</f>
        <v>1</v>
      </c>
      <c r="AF73" s="179">
        <f>COUNTA(AF74,AF75,#REF!)</f>
        <v>1</v>
      </c>
      <c r="AG73" s="179">
        <f>COUNTA(AG74,AG75,#REF!)</f>
        <v>1</v>
      </c>
      <c r="AH73" s="179">
        <f>COUNTA(AH74,AH75,#REF!)</f>
        <v>1</v>
      </c>
      <c r="AI73" s="179">
        <f>COUNTA(AI74,AI75,#REF!)</f>
        <v>1</v>
      </c>
      <c r="AJ73" s="179">
        <f>COUNTA(AJ74,AJ75,#REF!)</f>
        <v>1</v>
      </c>
      <c r="AK73" s="179">
        <f>COUNTA(AK74,AK75,#REF!)</f>
        <v>1</v>
      </c>
      <c r="AL73" s="179">
        <f>COUNTA(AL74,AL75,#REF!)</f>
        <v>1</v>
      </c>
      <c r="AM73" s="179">
        <f>COUNTA(AM74,AM75,#REF!)</f>
        <v>1</v>
      </c>
      <c r="AN73" s="179">
        <f>COUNTA(AN74,AN75,#REF!)</f>
        <v>1</v>
      </c>
      <c r="AO73" s="179">
        <f>COUNTA(AO74,AO75,#REF!)</f>
        <v>1</v>
      </c>
      <c r="AP73" s="179">
        <f>COUNTA(AP74,AP75,#REF!)</f>
        <v>1</v>
      </c>
      <c r="AQ73" s="179">
        <f>COUNTA(AQ74,AQ75,#REF!)</f>
        <v>1</v>
      </c>
      <c r="AR73" s="179">
        <f>COUNTA(AR74,AR75,#REF!)</f>
        <v>1</v>
      </c>
      <c r="AS73" s="179">
        <f>COUNTA(AS74,AS75,#REF!)</f>
        <v>1</v>
      </c>
      <c r="AT73" s="179">
        <f>COUNTA(AT74,AT75,#REF!)</f>
        <v>1</v>
      </c>
      <c r="AU73" s="179">
        <f>COUNTA(AU74,AU75,#REF!)</f>
        <v>1</v>
      </c>
      <c r="AV73" s="179">
        <f>COUNTA(AV74,AV75,#REF!)</f>
        <v>1</v>
      </c>
      <c r="AW73" s="179">
        <f>COUNTA(AW74,AW75,#REF!)</f>
        <v>1</v>
      </c>
      <c r="AX73" s="179">
        <f>COUNTA(AX74,AX75,#REF!)</f>
        <v>1</v>
      </c>
      <c r="AY73" s="179">
        <f>COUNTA(AY74,AY75,#REF!)</f>
        <v>1</v>
      </c>
      <c r="AZ73" s="179">
        <f>COUNTA(AZ74,AZ75,#REF!)</f>
        <v>1</v>
      </c>
      <c r="BA73" s="179">
        <f>COUNTA(BA74,BA75,#REF!)</f>
        <v>1</v>
      </c>
      <c r="BB73" s="179">
        <f>COUNTA(BB74,BB75,#REF!)</f>
        <v>1</v>
      </c>
      <c r="BC73" s="153">
        <f>SUM(BC74:BC75)</f>
        <v>1</v>
      </c>
      <c r="BD73" s="153">
        <f>SUM(BD74:BD75)</f>
        <v>2</v>
      </c>
      <c r="BE73" s="153">
        <f>SUM(BE74:BE75)</f>
        <v>0</v>
      </c>
      <c r="BF73" s="153">
        <f>SUM(BF74:BF75)</f>
        <v>1</v>
      </c>
    </row>
    <row r="74" spans="1:58" ht="26.25" customHeight="1">
      <c r="A74" s="183" t="s">
        <v>17</v>
      </c>
      <c r="B74" s="117" t="s">
        <v>43</v>
      </c>
      <c r="C74" s="180"/>
      <c r="D74" s="154"/>
      <c r="E74" s="154"/>
      <c r="F74" s="154"/>
      <c r="G74" s="154"/>
      <c r="H74" s="154"/>
      <c r="I74" s="154"/>
      <c r="J74" s="154"/>
      <c r="K74" s="154"/>
      <c r="L74" s="154"/>
      <c r="M74" s="154" t="s">
        <v>205</v>
      </c>
      <c r="N74" s="43"/>
      <c r="O74" s="43"/>
      <c r="P74" s="43"/>
      <c r="Q74" s="198"/>
      <c r="R74" s="198"/>
      <c r="S74" s="197"/>
      <c r="T74" s="32"/>
      <c r="U74" s="32"/>
      <c r="V74" s="32"/>
      <c r="W74" s="32"/>
      <c r="X74" s="32"/>
      <c r="Y74" s="32"/>
      <c r="Z74" s="32"/>
      <c r="AA74" s="32" t="s">
        <v>167</v>
      </c>
      <c r="AB74" s="43"/>
      <c r="AC74" s="43"/>
      <c r="AD74" s="43"/>
      <c r="AE74" s="198"/>
      <c r="AF74" s="198"/>
      <c r="AG74" s="198"/>
      <c r="AH74" s="197"/>
      <c r="AI74" s="197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8">
        <f>COUNTIF(C74:BB74,"З")</f>
        <v>0</v>
      </c>
      <c r="BD74" s="158">
        <f>COUNTIF(C74:BB74,"ДЗ")</f>
        <v>1</v>
      </c>
      <c r="BE74" s="158">
        <f>COUNTIF(C74:BB74,"Э")</f>
        <v>0</v>
      </c>
      <c r="BF74" s="158">
        <f>COUNTIF(C74:AV74,"КР")</f>
        <v>1</v>
      </c>
    </row>
    <row r="75" spans="1:58" ht="12.75">
      <c r="A75" s="183" t="s">
        <v>19</v>
      </c>
      <c r="B75" s="116" t="s">
        <v>99</v>
      </c>
      <c r="C75" s="180"/>
      <c r="D75" s="154"/>
      <c r="E75" s="154"/>
      <c r="F75" s="154"/>
      <c r="G75" s="154"/>
      <c r="H75" s="154"/>
      <c r="I75" s="154"/>
      <c r="J75" s="154"/>
      <c r="K75" s="154"/>
      <c r="L75" s="154"/>
      <c r="M75" s="154" t="s">
        <v>168</v>
      </c>
      <c r="N75" s="43"/>
      <c r="O75" s="43"/>
      <c r="P75" s="43"/>
      <c r="Q75" s="198"/>
      <c r="R75" s="198"/>
      <c r="S75" s="197"/>
      <c r="T75" s="154"/>
      <c r="U75" s="154"/>
      <c r="V75" s="154"/>
      <c r="W75" s="154"/>
      <c r="X75" s="154"/>
      <c r="Y75" s="154"/>
      <c r="Z75" s="154"/>
      <c r="AA75" s="154" t="s">
        <v>167</v>
      </c>
      <c r="AB75" s="43"/>
      <c r="AC75" s="43"/>
      <c r="AD75" s="43"/>
      <c r="AE75" s="198"/>
      <c r="AF75" s="198"/>
      <c r="AG75" s="198"/>
      <c r="AH75" s="197"/>
      <c r="AI75" s="197"/>
      <c r="AJ75" s="154"/>
      <c r="AK75" s="154"/>
      <c r="AL75" s="154"/>
      <c r="AM75" s="161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8">
        <f>COUNTIF(C75:BB75,"З")</f>
        <v>1</v>
      </c>
      <c r="BD75" s="158">
        <f>COUNTIF(C75:BB75,"ДЗ")</f>
        <v>1</v>
      </c>
      <c r="BE75" s="158">
        <f>COUNTIF(C75:BB75,"Э")</f>
        <v>0</v>
      </c>
      <c r="BF75" s="158">
        <f>COUNTIF(C75:AV75,"КР")</f>
        <v>0</v>
      </c>
    </row>
    <row r="76" spans="1:58" ht="12.75">
      <c r="A76" s="151" t="s">
        <v>101</v>
      </c>
      <c r="B76" s="151" t="s">
        <v>13</v>
      </c>
      <c r="C76" s="163">
        <f>COUNTA(C77:C78)</f>
        <v>0</v>
      </c>
      <c r="D76" s="163">
        <f aca="true" t="shared" si="22" ref="D76:BB76">COUNTA(D77:D78)</f>
        <v>0</v>
      </c>
      <c r="E76" s="163">
        <f t="shared" si="22"/>
        <v>0</v>
      </c>
      <c r="F76" s="163">
        <f t="shared" si="22"/>
        <v>0</v>
      </c>
      <c r="G76" s="163">
        <f t="shared" si="22"/>
        <v>0</v>
      </c>
      <c r="H76" s="163">
        <f t="shared" si="22"/>
        <v>0</v>
      </c>
      <c r="I76" s="163">
        <f t="shared" si="22"/>
        <v>0</v>
      </c>
      <c r="J76" s="163">
        <f t="shared" si="22"/>
        <v>0</v>
      </c>
      <c r="K76" s="163">
        <f t="shared" si="22"/>
        <v>0</v>
      </c>
      <c r="L76" s="163">
        <f t="shared" si="22"/>
        <v>0</v>
      </c>
      <c r="M76" s="163">
        <f t="shared" si="22"/>
        <v>1</v>
      </c>
      <c r="N76" s="163">
        <f t="shared" si="22"/>
        <v>0</v>
      </c>
      <c r="O76" s="163">
        <f t="shared" si="22"/>
        <v>0</v>
      </c>
      <c r="P76" s="163">
        <f t="shared" si="22"/>
        <v>0</v>
      </c>
      <c r="Q76" s="163">
        <f t="shared" si="22"/>
        <v>0</v>
      </c>
      <c r="R76" s="163">
        <f t="shared" si="22"/>
        <v>0</v>
      </c>
      <c r="S76" s="163">
        <f t="shared" si="22"/>
        <v>0</v>
      </c>
      <c r="T76" s="163">
        <f t="shared" si="22"/>
        <v>0</v>
      </c>
      <c r="U76" s="163">
        <f t="shared" si="22"/>
        <v>0</v>
      </c>
      <c r="V76" s="163">
        <f t="shared" si="22"/>
        <v>0</v>
      </c>
      <c r="W76" s="163">
        <f t="shared" si="22"/>
        <v>0</v>
      </c>
      <c r="X76" s="163">
        <f t="shared" si="22"/>
        <v>0</v>
      </c>
      <c r="Y76" s="163">
        <f t="shared" si="22"/>
        <v>0</v>
      </c>
      <c r="Z76" s="163">
        <f t="shared" si="22"/>
        <v>0</v>
      </c>
      <c r="AA76" s="163">
        <f t="shared" si="22"/>
        <v>0</v>
      </c>
      <c r="AB76" s="163">
        <f t="shared" si="22"/>
        <v>0</v>
      </c>
      <c r="AC76" s="163">
        <f t="shared" si="22"/>
        <v>0</v>
      </c>
      <c r="AD76" s="163">
        <f t="shared" si="22"/>
        <v>0</v>
      </c>
      <c r="AE76" s="163">
        <f t="shared" si="22"/>
        <v>0</v>
      </c>
      <c r="AF76" s="163">
        <f t="shared" si="22"/>
        <v>0</v>
      </c>
      <c r="AG76" s="163">
        <f t="shared" si="22"/>
        <v>0</v>
      </c>
      <c r="AH76" s="163">
        <f t="shared" si="22"/>
        <v>1</v>
      </c>
      <c r="AI76" s="163">
        <f t="shared" si="22"/>
        <v>0</v>
      </c>
      <c r="AJ76" s="163">
        <f t="shared" si="22"/>
        <v>0</v>
      </c>
      <c r="AK76" s="163">
        <f t="shared" si="22"/>
        <v>0</v>
      </c>
      <c r="AL76" s="163">
        <f t="shared" si="22"/>
        <v>0</v>
      </c>
      <c r="AM76" s="163">
        <f t="shared" si="22"/>
        <v>0</v>
      </c>
      <c r="AN76" s="163">
        <f t="shared" si="22"/>
        <v>0</v>
      </c>
      <c r="AO76" s="163">
        <f t="shared" si="22"/>
        <v>0</v>
      </c>
      <c r="AP76" s="163">
        <f t="shared" si="22"/>
        <v>0</v>
      </c>
      <c r="AQ76" s="163">
        <f t="shared" si="22"/>
        <v>0</v>
      </c>
      <c r="AR76" s="163">
        <f t="shared" si="22"/>
        <v>0</v>
      </c>
      <c r="AS76" s="163">
        <f t="shared" si="22"/>
        <v>0</v>
      </c>
      <c r="AT76" s="163">
        <f t="shared" si="22"/>
        <v>0</v>
      </c>
      <c r="AU76" s="163">
        <f t="shared" si="22"/>
        <v>0</v>
      </c>
      <c r="AV76" s="163">
        <f t="shared" si="22"/>
        <v>0</v>
      </c>
      <c r="AW76" s="163">
        <f t="shared" si="22"/>
        <v>0</v>
      </c>
      <c r="AX76" s="163">
        <f t="shared" si="22"/>
        <v>0</v>
      </c>
      <c r="AY76" s="163">
        <f t="shared" si="22"/>
        <v>0</v>
      </c>
      <c r="AZ76" s="163">
        <f t="shared" si="22"/>
        <v>0</v>
      </c>
      <c r="BA76" s="163">
        <f t="shared" si="22"/>
        <v>0</v>
      </c>
      <c r="BB76" s="163">
        <f t="shared" si="22"/>
        <v>0</v>
      </c>
      <c r="BC76" s="153">
        <f>SUM(BC77:BC78)</f>
        <v>0</v>
      </c>
      <c r="BD76" s="153">
        <f>SUM(BD77:BD78)</f>
        <v>1</v>
      </c>
      <c r="BE76" s="153">
        <f>SUM(BE77:BE78)</f>
        <v>1</v>
      </c>
      <c r="BF76" s="153">
        <f>SUM(BF77:BF78)</f>
        <v>0</v>
      </c>
    </row>
    <row r="77" spans="1:58" ht="25.5">
      <c r="A77" s="183" t="s">
        <v>107</v>
      </c>
      <c r="B77" s="117" t="s">
        <v>210</v>
      </c>
      <c r="C77" s="180"/>
      <c r="D77" s="154"/>
      <c r="E77" s="154"/>
      <c r="F77" s="154"/>
      <c r="G77" s="154"/>
      <c r="H77" s="154"/>
      <c r="I77" s="154"/>
      <c r="J77" s="154"/>
      <c r="K77" s="154"/>
      <c r="L77" s="154"/>
      <c r="M77" s="154" t="s">
        <v>167</v>
      </c>
      <c r="N77" s="43"/>
      <c r="O77" s="43"/>
      <c r="P77" s="43"/>
      <c r="Q77" s="198"/>
      <c r="R77" s="198"/>
      <c r="S77" s="197"/>
      <c r="T77" s="154"/>
      <c r="U77" s="154"/>
      <c r="V77" s="154"/>
      <c r="W77" s="154"/>
      <c r="X77" s="154"/>
      <c r="Y77" s="154"/>
      <c r="Z77" s="154"/>
      <c r="AA77" s="154"/>
      <c r="AB77" s="43"/>
      <c r="AC77" s="43"/>
      <c r="AD77" s="43"/>
      <c r="AE77" s="198"/>
      <c r="AF77" s="198"/>
      <c r="AG77" s="198"/>
      <c r="AH77" s="197"/>
      <c r="AI77" s="197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8">
        <f>COUNTIF(C77:BB77,"З")</f>
        <v>0</v>
      </c>
      <c r="BD77" s="158">
        <f>COUNTIF(C77:BB77,"ДЗ")</f>
        <v>1</v>
      </c>
      <c r="BE77" s="158">
        <f>COUNTIF(C77:BB77,"Э")</f>
        <v>0</v>
      </c>
      <c r="BF77" s="158">
        <f>COUNTIF(C77:AV77,"КР")</f>
        <v>0</v>
      </c>
    </row>
    <row r="78" spans="1:58" ht="12.75">
      <c r="A78" s="183" t="s">
        <v>68</v>
      </c>
      <c r="B78" s="116" t="s">
        <v>64</v>
      </c>
      <c r="C78" s="180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43"/>
      <c r="O78" s="43"/>
      <c r="P78" s="43"/>
      <c r="Q78" s="198"/>
      <c r="R78" s="198"/>
      <c r="S78" s="197"/>
      <c r="T78" s="154"/>
      <c r="U78" s="154"/>
      <c r="V78" s="154"/>
      <c r="W78" s="154"/>
      <c r="X78" s="154"/>
      <c r="Y78" s="154"/>
      <c r="Z78" s="154"/>
      <c r="AA78" s="154"/>
      <c r="AB78" s="43"/>
      <c r="AC78" s="43"/>
      <c r="AD78" s="43"/>
      <c r="AE78" s="198"/>
      <c r="AF78" s="198"/>
      <c r="AG78" s="198"/>
      <c r="AH78" s="197" t="s">
        <v>166</v>
      </c>
      <c r="AI78" s="197"/>
      <c r="AJ78" s="154"/>
      <c r="AK78" s="154"/>
      <c r="AL78" s="154"/>
      <c r="AM78" s="161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8">
        <f>COUNTIF(C78:BB78,"З")</f>
        <v>0</v>
      </c>
      <c r="BD78" s="158">
        <f>COUNTIF(C78:BB78,"ДЗ")</f>
        <v>0</v>
      </c>
      <c r="BE78" s="158">
        <f>COUNTIF(C78:BB78,"Э")</f>
        <v>1</v>
      </c>
      <c r="BF78" s="158">
        <f>COUNTIF(C78:AV78,"КР")</f>
        <v>0</v>
      </c>
    </row>
    <row r="79" spans="1:58" ht="12.75">
      <c r="A79" s="151" t="s">
        <v>100</v>
      </c>
      <c r="B79" s="151" t="s">
        <v>14</v>
      </c>
      <c r="C79" s="163">
        <f>COUNTA(C80:C98)</f>
        <v>0</v>
      </c>
      <c r="D79" s="163">
        <f aca="true" t="shared" si="23" ref="D79:BB79">COUNTA(D80:D98)</f>
        <v>0</v>
      </c>
      <c r="E79" s="163">
        <f t="shared" si="23"/>
        <v>0</v>
      </c>
      <c r="F79" s="163">
        <f t="shared" si="23"/>
        <v>0</v>
      </c>
      <c r="G79" s="163">
        <f t="shared" si="23"/>
        <v>0</v>
      </c>
      <c r="H79" s="163">
        <f t="shared" si="23"/>
        <v>0</v>
      </c>
      <c r="I79" s="163">
        <f t="shared" si="23"/>
        <v>0</v>
      </c>
      <c r="J79" s="163">
        <f t="shared" si="23"/>
        <v>0</v>
      </c>
      <c r="K79" s="163">
        <f t="shared" si="23"/>
        <v>0</v>
      </c>
      <c r="L79" s="163">
        <f t="shared" si="23"/>
        <v>0</v>
      </c>
      <c r="M79" s="163">
        <f t="shared" si="23"/>
        <v>5</v>
      </c>
      <c r="N79" s="163">
        <f t="shared" si="23"/>
        <v>0</v>
      </c>
      <c r="O79" s="163">
        <f t="shared" si="23"/>
        <v>0</v>
      </c>
      <c r="P79" s="163">
        <f t="shared" si="23"/>
        <v>1</v>
      </c>
      <c r="Q79" s="163">
        <f t="shared" si="23"/>
        <v>0</v>
      </c>
      <c r="R79" s="163">
        <f t="shared" si="23"/>
        <v>0</v>
      </c>
      <c r="S79" s="163">
        <f t="shared" si="23"/>
        <v>3</v>
      </c>
      <c r="T79" s="163">
        <f t="shared" si="23"/>
        <v>0</v>
      </c>
      <c r="U79" s="163">
        <f t="shared" si="23"/>
        <v>0</v>
      </c>
      <c r="V79" s="163">
        <f t="shared" si="23"/>
        <v>0</v>
      </c>
      <c r="W79" s="163">
        <f t="shared" si="23"/>
        <v>0</v>
      </c>
      <c r="X79" s="163">
        <f t="shared" si="23"/>
        <v>0</v>
      </c>
      <c r="Y79" s="163">
        <f t="shared" si="23"/>
        <v>0</v>
      </c>
      <c r="Z79" s="163">
        <f t="shared" si="23"/>
        <v>0</v>
      </c>
      <c r="AA79" s="163">
        <f t="shared" si="23"/>
        <v>1</v>
      </c>
      <c r="AB79" s="163">
        <f t="shared" si="23"/>
        <v>0</v>
      </c>
      <c r="AC79" s="163">
        <f t="shared" si="23"/>
        <v>0</v>
      </c>
      <c r="AD79" s="163">
        <f t="shared" si="23"/>
        <v>4</v>
      </c>
      <c r="AE79" s="163">
        <f t="shared" si="23"/>
        <v>0</v>
      </c>
      <c r="AF79" s="163">
        <f t="shared" si="23"/>
        <v>0</v>
      </c>
      <c r="AG79" s="163">
        <f t="shared" si="23"/>
        <v>2</v>
      </c>
      <c r="AH79" s="163">
        <f t="shared" si="23"/>
        <v>2</v>
      </c>
      <c r="AI79" s="163">
        <f t="shared" si="23"/>
        <v>3</v>
      </c>
      <c r="AJ79" s="163">
        <f t="shared" si="23"/>
        <v>1</v>
      </c>
      <c r="AK79" s="163">
        <f t="shared" si="23"/>
        <v>0</v>
      </c>
      <c r="AL79" s="163">
        <f t="shared" si="23"/>
        <v>0</v>
      </c>
      <c r="AM79" s="163">
        <f t="shared" si="23"/>
        <v>0</v>
      </c>
      <c r="AN79" s="163">
        <f t="shared" si="23"/>
        <v>0</v>
      </c>
      <c r="AO79" s="163">
        <f t="shared" si="23"/>
        <v>0</v>
      </c>
      <c r="AP79" s="163">
        <f t="shared" si="23"/>
        <v>0</v>
      </c>
      <c r="AQ79" s="163">
        <f t="shared" si="23"/>
        <v>0</v>
      </c>
      <c r="AR79" s="163">
        <f t="shared" si="23"/>
        <v>0</v>
      </c>
      <c r="AS79" s="163">
        <f t="shared" si="23"/>
        <v>0</v>
      </c>
      <c r="AT79" s="163">
        <f t="shared" si="23"/>
        <v>0</v>
      </c>
      <c r="AU79" s="163">
        <f t="shared" si="23"/>
        <v>0</v>
      </c>
      <c r="AV79" s="163">
        <f t="shared" si="23"/>
        <v>0</v>
      </c>
      <c r="AW79" s="163">
        <f t="shared" si="23"/>
        <v>0</v>
      </c>
      <c r="AX79" s="163">
        <f t="shared" si="23"/>
        <v>0</v>
      </c>
      <c r="AY79" s="163">
        <f t="shared" si="23"/>
        <v>0</v>
      </c>
      <c r="AZ79" s="163">
        <f t="shared" si="23"/>
        <v>0</v>
      </c>
      <c r="BA79" s="163">
        <f t="shared" si="23"/>
        <v>0</v>
      </c>
      <c r="BB79" s="163">
        <f t="shared" si="23"/>
        <v>0</v>
      </c>
      <c r="BC79" s="153">
        <f>SUM(BC80:BC98)</f>
        <v>0</v>
      </c>
      <c r="BD79" s="153">
        <f>SUM(BD80:BD98)</f>
        <v>10</v>
      </c>
      <c r="BE79" s="153">
        <f>SUM(BE80:BE98)</f>
        <v>8</v>
      </c>
      <c r="BF79" s="153">
        <f>SUM(BF80:BF98)</f>
        <v>3</v>
      </c>
    </row>
    <row r="80" spans="1:58" ht="30.75" customHeight="1">
      <c r="A80" s="151" t="s">
        <v>110</v>
      </c>
      <c r="B80" s="151" t="s">
        <v>46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 t="s">
        <v>166</v>
      </c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58">
        <f>COUNTIF(C80:BB80,"З")</f>
        <v>0</v>
      </c>
      <c r="BD80" s="158">
        <f>COUNTIF(C80:BB80,"ДЗ")</f>
        <v>0</v>
      </c>
      <c r="BE80" s="158">
        <f>COUNTIF(C80:BB80,"Э")</f>
        <v>1</v>
      </c>
      <c r="BF80" s="158">
        <f>COUNTIF(C80:AV80,"КР")</f>
        <v>0</v>
      </c>
    </row>
    <row r="81" spans="1:58" ht="38.25">
      <c r="A81" s="183" t="s">
        <v>213</v>
      </c>
      <c r="B81" s="183" t="s">
        <v>47</v>
      </c>
      <c r="C81" s="184"/>
      <c r="D81" s="162"/>
      <c r="E81" s="162"/>
      <c r="F81" s="162"/>
      <c r="G81" s="162"/>
      <c r="H81" s="162"/>
      <c r="I81" s="162"/>
      <c r="J81" s="162"/>
      <c r="K81" s="162"/>
      <c r="L81" s="162"/>
      <c r="M81" s="154" t="s">
        <v>205</v>
      </c>
      <c r="N81" s="43"/>
      <c r="O81" s="43"/>
      <c r="P81" s="43"/>
      <c r="Q81" s="198"/>
      <c r="R81" s="198"/>
      <c r="S81" s="197"/>
      <c r="T81" s="162"/>
      <c r="U81" s="162"/>
      <c r="V81" s="162"/>
      <c r="W81" s="162"/>
      <c r="X81" s="162"/>
      <c r="Y81" s="162"/>
      <c r="Z81" s="162"/>
      <c r="AA81" s="162"/>
      <c r="AB81" s="43"/>
      <c r="AC81" s="43"/>
      <c r="AD81" s="43"/>
      <c r="AE81" s="198"/>
      <c r="AF81" s="198"/>
      <c r="AG81" s="198"/>
      <c r="AH81" s="197" t="s">
        <v>166</v>
      </c>
      <c r="AI81" s="197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58">
        <f>COUNTIF(C81:BB81,"З")</f>
        <v>0</v>
      </c>
      <c r="BD81" s="158">
        <f>COUNTIF(C81:BB81,"ДЗ")</f>
        <v>0</v>
      </c>
      <c r="BE81" s="158">
        <f>COUNTIF(C81:BB81,"Э")</f>
        <v>1</v>
      </c>
      <c r="BF81" s="158">
        <f>COUNTIF(C81:AV81,"КР")</f>
        <v>1</v>
      </c>
    </row>
    <row r="82" spans="1:58" ht="14.25" customHeight="1">
      <c r="A82" s="183" t="s">
        <v>48</v>
      </c>
      <c r="B82" s="117" t="s">
        <v>79</v>
      </c>
      <c r="C82" s="180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43"/>
      <c r="O82" s="43"/>
      <c r="P82" s="43"/>
      <c r="Q82" s="198"/>
      <c r="R82" s="198"/>
      <c r="S82" s="197" t="s">
        <v>166</v>
      </c>
      <c r="T82" s="154"/>
      <c r="U82" s="154"/>
      <c r="V82" s="154"/>
      <c r="W82" s="154"/>
      <c r="X82" s="154"/>
      <c r="Y82" s="154"/>
      <c r="Z82" s="154"/>
      <c r="AA82" s="154"/>
      <c r="AB82" s="43"/>
      <c r="AC82" s="43"/>
      <c r="AD82" s="43"/>
      <c r="AE82" s="198"/>
      <c r="AF82" s="198"/>
      <c r="AG82" s="198"/>
      <c r="AH82" s="197"/>
      <c r="AI82" s="197"/>
      <c r="AJ82" s="154"/>
      <c r="AK82" s="154"/>
      <c r="AL82" s="154"/>
      <c r="AM82" s="154"/>
      <c r="AN82" s="154"/>
      <c r="AO82" s="154"/>
      <c r="AP82" s="154"/>
      <c r="AQ82" s="154"/>
      <c r="AR82" s="154"/>
      <c r="AS82" s="161"/>
      <c r="AT82" s="154"/>
      <c r="AU82" s="154"/>
      <c r="AV82" s="154"/>
      <c r="AW82" s="154"/>
      <c r="AX82" s="154"/>
      <c r="AY82" s="154"/>
      <c r="AZ82" s="154"/>
      <c r="BA82" s="154"/>
      <c r="BB82" s="154"/>
      <c r="BC82" s="158">
        <f>COUNTIF(C82:BB82,"З")</f>
        <v>0</v>
      </c>
      <c r="BD82" s="158">
        <f>COUNTIF(C82:BB82,"ДЗ")</f>
        <v>0</v>
      </c>
      <c r="BE82" s="158">
        <f>COUNTIF(C82:BB82,"Э")</f>
        <v>1</v>
      </c>
      <c r="BF82" s="158">
        <f>COUNTIF(C82:AV82,"КР")</f>
        <v>0</v>
      </c>
    </row>
    <row r="83" spans="1:58" ht="12.75">
      <c r="A83" s="183" t="s">
        <v>214</v>
      </c>
      <c r="B83" s="183" t="s">
        <v>201</v>
      </c>
      <c r="C83" s="180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43"/>
      <c r="O83" s="43"/>
      <c r="P83" s="43"/>
      <c r="Q83" s="198"/>
      <c r="R83" s="198"/>
      <c r="S83" s="197"/>
      <c r="T83" s="154"/>
      <c r="U83" s="154"/>
      <c r="V83" s="154"/>
      <c r="W83" s="154"/>
      <c r="X83" s="154"/>
      <c r="Y83" s="154"/>
      <c r="Z83" s="154"/>
      <c r="AA83" s="154"/>
      <c r="AB83" s="43"/>
      <c r="AC83" s="43"/>
      <c r="AD83" s="43" t="s">
        <v>167</v>
      </c>
      <c r="AE83" s="198"/>
      <c r="AF83" s="198"/>
      <c r="AG83" s="198"/>
      <c r="AH83" s="197"/>
      <c r="AI83" s="197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8">
        <f>COUNTIF(C83:BB83,"З")</f>
        <v>0</v>
      </c>
      <c r="BD83" s="158">
        <f>COUNTIF(C83:BB83,"ДЗ")</f>
        <v>1</v>
      </c>
      <c r="BE83" s="158">
        <f>COUNTIF(C83:BB83,"Э")</f>
        <v>0</v>
      </c>
      <c r="BF83" s="158">
        <f>COUNTIF(C83:AV83,"КР")</f>
        <v>0</v>
      </c>
    </row>
    <row r="84" spans="1:58" ht="17.25" customHeight="1">
      <c r="A84" s="183" t="s">
        <v>115</v>
      </c>
      <c r="B84" s="183" t="s">
        <v>49</v>
      </c>
      <c r="C84" s="180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43"/>
      <c r="O84" s="43"/>
      <c r="P84" s="43"/>
      <c r="Q84" s="198"/>
      <c r="R84" s="198"/>
      <c r="S84" s="197"/>
      <c r="T84" s="154"/>
      <c r="U84" s="154"/>
      <c r="V84" s="154"/>
      <c r="W84" s="154"/>
      <c r="X84" s="154"/>
      <c r="Y84" s="154"/>
      <c r="Z84" s="154"/>
      <c r="AA84" s="154"/>
      <c r="AB84" s="43"/>
      <c r="AC84" s="43"/>
      <c r="AD84" s="43" t="s">
        <v>167</v>
      </c>
      <c r="AE84" s="198"/>
      <c r="AF84" s="198"/>
      <c r="AG84" s="198"/>
      <c r="AH84" s="197"/>
      <c r="AI84" s="197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8">
        <f>COUNTIF(C84:BB84,"З")</f>
        <v>0</v>
      </c>
      <c r="BD84" s="158">
        <f>COUNTIF(C84:BB84,"ДЗ")</f>
        <v>1</v>
      </c>
      <c r="BE84" s="158">
        <f>COUNTIF(C84:BB84,"Э")</f>
        <v>0</v>
      </c>
      <c r="BF84" s="158">
        <f>COUNTIF(C84:AV84,"КР")</f>
        <v>0</v>
      </c>
    </row>
    <row r="85" spans="1:58" ht="38.25">
      <c r="A85" s="151" t="s">
        <v>116</v>
      </c>
      <c r="B85" s="151" t="s">
        <v>50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 t="s">
        <v>166</v>
      </c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58">
        <f aca="true" t="shared" si="24" ref="BC85:BC98">COUNTIF(C85:BB85,"З")</f>
        <v>0</v>
      </c>
      <c r="BD85" s="158">
        <f aca="true" t="shared" si="25" ref="BD85:BD98">COUNTIF(C85:BB85,"ДЗ")</f>
        <v>0</v>
      </c>
      <c r="BE85" s="158">
        <f aca="true" t="shared" si="26" ref="BE85:BE98">COUNTIF(C85:BB85,"Э")</f>
        <v>1</v>
      </c>
      <c r="BF85" s="158">
        <f aca="true" t="shared" si="27" ref="BF85:BF98">COUNTIF(C85:AV85,"КР")</f>
        <v>0</v>
      </c>
    </row>
    <row r="86" spans="1:58" ht="38.25">
      <c r="A86" s="183" t="s">
        <v>215</v>
      </c>
      <c r="B86" s="117" t="s">
        <v>365</v>
      </c>
      <c r="C86" s="180"/>
      <c r="D86" s="154"/>
      <c r="E86" s="154"/>
      <c r="F86" s="154"/>
      <c r="G86" s="154"/>
      <c r="H86" s="154"/>
      <c r="I86" s="154"/>
      <c r="J86" s="154"/>
      <c r="K86" s="154"/>
      <c r="L86" s="154"/>
      <c r="M86" s="154" t="s">
        <v>205</v>
      </c>
      <c r="N86" s="43"/>
      <c r="O86" s="43"/>
      <c r="P86" s="43"/>
      <c r="Q86" s="198"/>
      <c r="R86" s="198"/>
      <c r="S86" s="197"/>
      <c r="T86" s="154"/>
      <c r="U86" s="154"/>
      <c r="V86" s="154"/>
      <c r="W86" s="154"/>
      <c r="X86" s="154"/>
      <c r="Y86" s="154"/>
      <c r="Z86" s="154"/>
      <c r="AA86" s="154" t="s">
        <v>167</v>
      </c>
      <c r="AB86" s="43"/>
      <c r="AC86" s="43"/>
      <c r="AD86" s="43"/>
      <c r="AE86" s="198"/>
      <c r="AF86" s="198"/>
      <c r="AG86" s="198"/>
      <c r="AH86" s="197"/>
      <c r="AI86" s="197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61"/>
      <c r="AU86" s="154"/>
      <c r="AV86" s="154"/>
      <c r="AW86" s="154"/>
      <c r="AX86" s="154"/>
      <c r="AY86" s="154"/>
      <c r="AZ86" s="154"/>
      <c r="BA86" s="154"/>
      <c r="BB86" s="154"/>
      <c r="BC86" s="158">
        <f t="shared" si="24"/>
        <v>0</v>
      </c>
      <c r="BD86" s="158">
        <f t="shared" si="25"/>
        <v>1</v>
      </c>
      <c r="BE86" s="158">
        <f t="shared" si="26"/>
        <v>0</v>
      </c>
      <c r="BF86" s="158">
        <f t="shared" si="27"/>
        <v>1</v>
      </c>
    </row>
    <row r="87" spans="1:58" ht="39" customHeight="1">
      <c r="A87" s="183" t="s">
        <v>216</v>
      </c>
      <c r="B87" s="117" t="s">
        <v>51</v>
      </c>
      <c r="C87" s="180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43"/>
      <c r="O87" s="43"/>
      <c r="P87" s="43"/>
      <c r="Q87" s="198"/>
      <c r="R87" s="198"/>
      <c r="S87" s="197" t="s">
        <v>166</v>
      </c>
      <c r="T87" s="154"/>
      <c r="U87" s="154"/>
      <c r="V87" s="154"/>
      <c r="W87" s="154"/>
      <c r="X87" s="154"/>
      <c r="Y87" s="154"/>
      <c r="Z87" s="154"/>
      <c r="AA87" s="154"/>
      <c r="AB87" s="43"/>
      <c r="AC87" s="43"/>
      <c r="AD87" s="43"/>
      <c r="AE87" s="198"/>
      <c r="AF87" s="198"/>
      <c r="AG87" s="198"/>
      <c r="AH87" s="197"/>
      <c r="AI87" s="197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61"/>
      <c r="AU87" s="154"/>
      <c r="AV87" s="154"/>
      <c r="AW87" s="154"/>
      <c r="AX87" s="154"/>
      <c r="AY87" s="154"/>
      <c r="AZ87" s="154"/>
      <c r="BA87" s="154"/>
      <c r="BB87" s="154"/>
      <c r="BC87" s="158">
        <f t="shared" si="24"/>
        <v>0</v>
      </c>
      <c r="BD87" s="158">
        <f t="shared" si="25"/>
        <v>0</v>
      </c>
      <c r="BE87" s="158">
        <f t="shared" si="26"/>
        <v>1</v>
      </c>
      <c r="BF87" s="158">
        <f t="shared" si="27"/>
        <v>0</v>
      </c>
    </row>
    <row r="88" spans="1:58" ht="12.75">
      <c r="A88" s="183" t="s">
        <v>117</v>
      </c>
      <c r="B88" s="183" t="s">
        <v>201</v>
      </c>
      <c r="C88" s="180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43"/>
      <c r="O88" s="43"/>
      <c r="P88" s="43"/>
      <c r="Q88" s="198"/>
      <c r="R88" s="198"/>
      <c r="S88" s="197"/>
      <c r="T88" s="154"/>
      <c r="U88" s="154"/>
      <c r="V88" s="154"/>
      <c r="W88" s="154"/>
      <c r="X88" s="154"/>
      <c r="Y88" s="154"/>
      <c r="Z88" s="154"/>
      <c r="AA88" s="154"/>
      <c r="AB88" s="43"/>
      <c r="AC88" s="43"/>
      <c r="AD88" s="43" t="s">
        <v>167</v>
      </c>
      <c r="AE88" s="198"/>
      <c r="AF88" s="198"/>
      <c r="AG88" s="198"/>
      <c r="AH88" s="197"/>
      <c r="AI88" s="197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61"/>
      <c r="AU88" s="154"/>
      <c r="AV88" s="154"/>
      <c r="AW88" s="154"/>
      <c r="AX88" s="154"/>
      <c r="AY88" s="154"/>
      <c r="AZ88" s="154"/>
      <c r="BA88" s="154"/>
      <c r="BB88" s="154"/>
      <c r="BC88" s="158">
        <f t="shared" si="24"/>
        <v>0</v>
      </c>
      <c r="BD88" s="158">
        <f t="shared" si="25"/>
        <v>1</v>
      </c>
      <c r="BE88" s="158">
        <f t="shared" si="26"/>
        <v>0</v>
      </c>
      <c r="BF88" s="158">
        <f t="shared" si="27"/>
        <v>0</v>
      </c>
    </row>
    <row r="89" spans="1:58" ht="12.75">
      <c r="A89" s="183" t="s">
        <v>118</v>
      </c>
      <c r="B89" s="183" t="s">
        <v>49</v>
      </c>
      <c r="C89" s="180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43"/>
      <c r="O89" s="43"/>
      <c r="P89" s="43"/>
      <c r="Q89" s="198"/>
      <c r="R89" s="198"/>
      <c r="S89" s="197"/>
      <c r="T89" s="154"/>
      <c r="U89" s="154"/>
      <c r="V89" s="154"/>
      <c r="W89" s="154"/>
      <c r="X89" s="154"/>
      <c r="Y89" s="154"/>
      <c r="Z89" s="154"/>
      <c r="AA89" s="154"/>
      <c r="AB89" s="43"/>
      <c r="AC89" s="43"/>
      <c r="AD89" s="43"/>
      <c r="AE89" s="198"/>
      <c r="AF89" s="198"/>
      <c r="AG89" s="198" t="s">
        <v>167</v>
      </c>
      <c r="AH89" s="197"/>
      <c r="AI89" s="197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61"/>
      <c r="AU89" s="154"/>
      <c r="AV89" s="154"/>
      <c r="AW89" s="154"/>
      <c r="AX89" s="154"/>
      <c r="AY89" s="154"/>
      <c r="AZ89" s="154"/>
      <c r="BA89" s="154"/>
      <c r="BB89" s="154"/>
      <c r="BC89" s="158">
        <f t="shared" si="24"/>
        <v>0</v>
      </c>
      <c r="BD89" s="158">
        <f t="shared" si="25"/>
        <v>1</v>
      </c>
      <c r="BE89" s="158">
        <f t="shared" si="26"/>
        <v>0</v>
      </c>
      <c r="BF89" s="158">
        <f t="shared" si="27"/>
        <v>0</v>
      </c>
    </row>
    <row r="90" spans="1:58" ht="38.25">
      <c r="A90" s="151" t="s">
        <v>119</v>
      </c>
      <c r="B90" s="151" t="s">
        <v>52</v>
      </c>
      <c r="C90" s="182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43"/>
      <c r="O90" s="43"/>
      <c r="P90" s="43"/>
      <c r="Q90" s="198"/>
      <c r="R90" s="198"/>
      <c r="S90" s="197"/>
      <c r="T90" s="151"/>
      <c r="U90" s="151"/>
      <c r="V90" s="151"/>
      <c r="W90" s="151"/>
      <c r="X90" s="151"/>
      <c r="Y90" s="151"/>
      <c r="Z90" s="151"/>
      <c r="AA90" s="151"/>
      <c r="AB90" s="43"/>
      <c r="AC90" s="43"/>
      <c r="AD90" s="43"/>
      <c r="AE90" s="198"/>
      <c r="AF90" s="198"/>
      <c r="AG90" s="198"/>
      <c r="AH90" s="197"/>
      <c r="AI90" s="197" t="s">
        <v>166</v>
      </c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8">
        <f t="shared" si="24"/>
        <v>0</v>
      </c>
      <c r="BD90" s="158">
        <f t="shared" si="25"/>
        <v>0</v>
      </c>
      <c r="BE90" s="158">
        <f t="shared" si="26"/>
        <v>1</v>
      </c>
      <c r="BF90" s="158">
        <f t="shared" si="27"/>
        <v>0</v>
      </c>
    </row>
    <row r="91" spans="1:58" ht="38.25">
      <c r="A91" s="183" t="s">
        <v>217</v>
      </c>
      <c r="B91" s="116" t="s">
        <v>53</v>
      </c>
      <c r="C91" s="180"/>
      <c r="D91" s="154"/>
      <c r="E91" s="154"/>
      <c r="F91" s="154"/>
      <c r="G91" s="154"/>
      <c r="H91" s="154"/>
      <c r="I91" s="154"/>
      <c r="J91" s="154"/>
      <c r="K91" s="154"/>
      <c r="L91" s="154"/>
      <c r="M91" s="154" t="s">
        <v>205</v>
      </c>
      <c r="N91" s="43"/>
      <c r="O91" s="43"/>
      <c r="P91" s="43"/>
      <c r="Q91" s="198"/>
      <c r="R91" s="198"/>
      <c r="S91" s="197"/>
      <c r="T91" s="154"/>
      <c r="U91" s="154"/>
      <c r="V91" s="154"/>
      <c r="W91" s="154"/>
      <c r="X91" s="154"/>
      <c r="Y91" s="154"/>
      <c r="Z91" s="154"/>
      <c r="AA91" s="154"/>
      <c r="AB91" s="43"/>
      <c r="AC91" s="43"/>
      <c r="AD91" s="43"/>
      <c r="AE91" s="198"/>
      <c r="AF91" s="198"/>
      <c r="AG91" s="198"/>
      <c r="AH91" s="197" t="s">
        <v>166</v>
      </c>
      <c r="AI91" s="197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61"/>
      <c r="AU91" s="154"/>
      <c r="AV91" s="154"/>
      <c r="AW91" s="154"/>
      <c r="AX91" s="154"/>
      <c r="AY91" s="154"/>
      <c r="AZ91" s="154"/>
      <c r="BA91" s="154"/>
      <c r="BB91" s="154"/>
      <c r="BC91" s="158">
        <f t="shared" si="24"/>
        <v>0</v>
      </c>
      <c r="BD91" s="158">
        <f t="shared" si="25"/>
        <v>0</v>
      </c>
      <c r="BE91" s="158">
        <f t="shared" si="26"/>
        <v>1</v>
      </c>
      <c r="BF91" s="158">
        <f t="shared" si="27"/>
        <v>1</v>
      </c>
    </row>
    <row r="92" spans="1:58" ht="12.75">
      <c r="A92" s="183" t="s">
        <v>120</v>
      </c>
      <c r="B92" s="183" t="s">
        <v>201</v>
      </c>
      <c r="C92" s="180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43"/>
      <c r="O92" s="43"/>
      <c r="P92" s="43"/>
      <c r="Q92" s="198"/>
      <c r="R92" s="198"/>
      <c r="S92" s="197"/>
      <c r="T92" s="154"/>
      <c r="U92" s="154"/>
      <c r="V92" s="154"/>
      <c r="W92" s="154"/>
      <c r="X92" s="154"/>
      <c r="Y92" s="154"/>
      <c r="Z92" s="154"/>
      <c r="AA92" s="154"/>
      <c r="AB92" s="43"/>
      <c r="AC92" s="43"/>
      <c r="AD92" s="43" t="s">
        <v>167</v>
      </c>
      <c r="AE92" s="198"/>
      <c r="AF92" s="198"/>
      <c r="AG92" s="198"/>
      <c r="AH92" s="197"/>
      <c r="AI92" s="197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61"/>
      <c r="AU92" s="154"/>
      <c r="AV92" s="154"/>
      <c r="AW92" s="154"/>
      <c r="AX92" s="154"/>
      <c r="AY92" s="154"/>
      <c r="AZ92" s="154"/>
      <c r="BA92" s="154"/>
      <c r="BB92" s="154"/>
      <c r="BC92" s="158">
        <f t="shared" si="24"/>
        <v>0</v>
      </c>
      <c r="BD92" s="158">
        <f t="shared" si="25"/>
        <v>1</v>
      </c>
      <c r="BE92" s="158">
        <f t="shared" si="26"/>
        <v>0</v>
      </c>
      <c r="BF92" s="158">
        <f t="shared" si="27"/>
        <v>0</v>
      </c>
    </row>
    <row r="93" spans="1:58" ht="12.75">
      <c r="A93" s="183" t="s">
        <v>121</v>
      </c>
      <c r="B93" s="183" t="s">
        <v>49</v>
      </c>
      <c r="C93" s="180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43"/>
      <c r="O93" s="43"/>
      <c r="P93" s="43"/>
      <c r="Q93" s="198"/>
      <c r="R93" s="198"/>
      <c r="S93" s="197"/>
      <c r="T93" s="154"/>
      <c r="U93" s="154"/>
      <c r="V93" s="154"/>
      <c r="W93" s="154"/>
      <c r="X93" s="154"/>
      <c r="Y93" s="154"/>
      <c r="Z93" s="154"/>
      <c r="AA93" s="154"/>
      <c r="AB93" s="43"/>
      <c r="AC93" s="43"/>
      <c r="AD93" s="43"/>
      <c r="AE93" s="198"/>
      <c r="AF93" s="198"/>
      <c r="AG93" s="198" t="s">
        <v>167</v>
      </c>
      <c r="AH93" s="197"/>
      <c r="AI93" s="197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61"/>
      <c r="AU93" s="154"/>
      <c r="AV93" s="154"/>
      <c r="AW93" s="154"/>
      <c r="AX93" s="154"/>
      <c r="AY93" s="154"/>
      <c r="AZ93" s="154"/>
      <c r="BA93" s="154"/>
      <c r="BB93" s="154"/>
      <c r="BC93" s="158">
        <f t="shared" si="24"/>
        <v>0</v>
      </c>
      <c r="BD93" s="158">
        <f t="shared" si="25"/>
        <v>1</v>
      </c>
      <c r="BE93" s="158">
        <f t="shared" si="26"/>
        <v>0</v>
      </c>
      <c r="BF93" s="158">
        <f t="shared" si="27"/>
        <v>0</v>
      </c>
    </row>
    <row r="94" spans="1:58" ht="51">
      <c r="A94" s="151" t="s">
        <v>218</v>
      </c>
      <c r="B94" s="151" t="s">
        <v>69</v>
      </c>
      <c r="C94" s="182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43"/>
      <c r="O94" s="43"/>
      <c r="P94" s="43"/>
      <c r="Q94" s="198"/>
      <c r="R94" s="198"/>
      <c r="S94" s="197" t="s">
        <v>166</v>
      </c>
      <c r="T94" s="151"/>
      <c r="U94" s="151"/>
      <c r="V94" s="151"/>
      <c r="W94" s="151"/>
      <c r="X94" s="151"/>
      <c r="Y94" s="151"/>
      <c r="Z94" s="151"/>
      <c r="AA94" s="151"/>
      <c r="AB94" s="43"/>
      <c r="AC94" s="43"/>
      <c r="AD94" s="43"/>
      <c r="AE94" s="198"/>
      <c r="AF94" s="198"/>
      <c r="AG94" s="198"/>
      <c r="AH94" s="197"/>
      <c r="AI94" s="197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8">
        <f t="shared" si="24"/>
        <v>0</v>
      </c>
      <c r="BD94" s="158">
        <f t="shared" si="25"/>
        <v>0</v>
      </c>
      <c r="BE94" s="158">
        <f t="shared" si="26"/>
        <v>1</v>
      </c>
      <c r="BF94" s="158">
        <f t="shared" si="27"/>
        <v>0</v>
      </c>
    </row>
    <row r="95" spans="1:58" ht="25.5">
      <c r="A95" s="183" t="s">
        <v>219</v>
      </c>
      <c r="B95" s="183" t="s">
        <v>70</v>
      </c>
      <c r="C95" s="180"/>
      <c r="D95" s="154"/>
      <c r="E95" s="154"/>
      <c r="F95" s="154"/>
      <c r="G95" s="154"/>
      <c r="H95" s="154"/>
      <c r="I95" s="154"/>
      <c r="J95" s="154"/>
      <c r="K95" s="154"/>
      <c r="L95" s="154"/>
      <c r="M95" s="154" t="s">
        <v>167</v>
      </c>
      <c r="N95" s="43"/>
      <c r="O95" s="43"/>
      <c r="P95" s="43"/>
      <c r="Q95" s="198"/>
      <c r="R95" s="198"/>
      <c r="S95" s="197"/>
      <c r="T95" s="154"/>
      <c r="U95" s="154"/>
      <c r="V95" s="154"/>
      <c r="W95" s="154"/>
      <c r="X95" s="154"/>
      <c r="Y95" s="154"/>
      <c r="Z95" s="154"/>
      <c r="AA95" s="154"/>
      <c r="AB95" s="43"/>
      <c r="AC95" s="43"/>
      <c r="AD95" s="43"/>
      <c r="AE95" s="198"/>
      <c r="AF95" s="198"/>
      <c r="AG95" s="198"/>
      <c r="AH95" s="197"/>
      <c r="AI95" s="197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61"/>
      <c r="AU95" s="154"/>
      <c r="AV95" s="154"/>
      <c r="AW95" s="154"/>
      <c r="AX95" s="154"/>
      <c r="AY95" s="154"/>
      <c r="AZ95" s="154"/>
      <c r="BA95" s="154"/>
      <c r="BB95" s="154"/>
      <c r="BC95" s="158">
        <f t="shared" si="24"/>
        <v>0</v>
      </c>
      <c r="BD95" s="158">
        <f t="shared" si="25"/>
        <v>1</v>
      </c>
      <c r="BE95" s="158">
        <f t="shared" si="26"/>
        <v>0</v>
      </c>
      <c r="BF95" s="158">
        <f t="shared" si="27"/>
        <v>0</v>
      </c>
    </row>
    <row r="96" spans="1:58" ht="39.75" customHeight="1">
      <c r="A96" s="183" t="s">
        <v>361</v>
      </c>
      <c r="B96" s="183" t="s">
        <v>72</v>
      </c>
      <c r="C96" s="180"/>
      <c r="D96" s="154"/>
      <c r="E96" s="154"/>
      <c r="F96" s="154"/>
      <c r="G96" s="154"/>
      <c r="H96" s="154"/>
      <c r="I96" s="154"/>
      <c r="J96" s="154"/>
      <c r="K96" s="154"/>
      <c r="L96" s="154"/>
      <c r="M96" s="154" t="s">
        <v>167</v>
      </c>
      <c r="N96" s="43"/>
      <c r="O96" s="43"/>
      <c r="P96" s="43"/>
      <c r="Q96" s="198"/>
      <c r="R96" s="198"/>
      <c r="S96" s="197"/>
      <c r="T96" s="154"/>
      <c r="U96" s="154"/>
      <c r="V96" s="154"/>
      <c r="W96" s="154"/>
      <c r="X96" s="154"/>
      <c r="Y96" s="154"/>
      <c r="Z96" s="154"/>
      <c r="AA96" s="154"/>
      <c r="AB96" s="43"/>
      <c r="AC96" s="43"/>
      <c r="AD96" s="43"/>
      <c r="AE96" s="198"/>
      <c r="AF96" s="198"/>
      <c r="AG96" s="198"/>
      <c r="AH96" s="197"/>
      <c r="AI96" s="197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61"/>
      <c r="AU96" s="154"/>
      <c r="AV96" s="154"/>
      <c r="AW96" s="154"/>
      <c r="AX96" s="154"/>
      <c r="AY96" s="154"/>
      <c r="AZ96" s="154"/>
      <c r="BA96" s="154"/>
      <c r="BB96" s="154"/>
      <c r="BC96" s="158">
        <f t="shared" si="24"/>
        <v>0</v>
      </c>
      <c r="BD96" s="158">
        <f t="shared" si="25"/>
        <v>1</v>
      </c>
      <c r="BE96" s="158">
        <f t="shared" si="26"/>
        <v>0</v>
      </c>
      <c r="BF96" s="158">
        <f t="shared" si="27"/>
        <v>0</v>
      </c>
    </row>
    <row r="97" spans="1:58" ht="12.75">
      <c r="A97" s="183" t="s">
        <v>73</v>
      </c>
      <c r="B97" s="183" t="s">
        <v>201</v>
      </c>
      <c r="C97" s="180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43"/>
      <c r="O97" s="43"/>
      <c r="P97" s="43" t="s">
        <v>167</v>
      </c>
      <c r="Q97" s="198"/>
      <c r="R97" s="198"/>
      <c r="S97" s="197"/>
      <c r="T97" s="154"/>
      <c r="U97" s="154"/>
      <c r="V97" s="154"/>
      <c r="W97" s="154"/>
      <c r="X97" s="154"/>
      <c r="Y97" s="154"/>
      <c r="Z97" s="154"/>
      <c r="AA97" s="154"/>
      <c r="AB97" s="43"/>
      <c r="AC97" s="43"/>
      <c r="AD97" s="43"/>
      <c r="AE97" s="198"/>
      <c r="AF97" s="198"/>
      <c r="AG97" s="198"/>
      <c r="AH97" s="197"/>
      <c r="AI97" s="197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61"/>
      <c r="AU97" s="154"/>
      <c r="AV97" s="154"/>
      <c r="AW97" s="154"/>
      <c r="AX97" s="154"/>
      <c r="AY97" s="154"/>
      <c r="AZ97" s="154"/>
      <c r="BA97" s="154"/>
      <c r="BB97" s="154"/>
      <c r="BC97" s="158">
        <f t="shared" si="24"/>
        <v>0</v>
      </c>
      <c r="BD97" s="158">
        <f t="shared" si="25"/>
        <v>1</v>
      </c>
      <c r="BE97" s="158">
        <f t="shared" si="26"/>
        <v>0</v>
      </c>
      <c r="BF97" s="158">
        <f t="shared" si="27"/>
        <v>0</v>
      </c>
    </row>
    <row r="98" spans="1:58" ht="12.75">
      <c r="A98" s="185" t="s">
        <v>125</v>
      </c>
      <c r="B98" s="185" t="s">
        <v>126</v>
      </c>
      <c r="C98" s="180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43"/>
      <c r="O98" s="43"/>
      <c r="P98" s="43"/>
      <c r="Q98" s="198"/>
      <c r="R98" s="198"/>
      <c r="S98" s="197"/>
      <c r="T98" s="154"/>
      <c r="U98" s="154"/>
      <c r="V98" s="154"/>
      <c r="W98" s="154"/>
      <c r="X98" s="154"/>
      <c r="Y98" s="154"/>
      <c r="Z98" s="154"/>
      <c r="AA98" s="154"/>
      <c r="AB98" s="43"/>
      <c r="AC98" s="43"/>
      <c r="AD98" s="43"/>
      <c r="AE98" s="198"/>
      <c r="AF98" s="198"/>
      <c r="AG98" s="198"/>
      <c r="AH98" s="197"/>
      <c r="AI98" s="197"/>
      <c r="AJ98" s="154" t="s">
        <v>125</v>
      </c>
      <c r="AK98" s="154"/>
      <c r="AL98" s="154"/>
      <c r="AM98" s="154"/>
      <c r="AN98" s="154"/>
      <c r="AO98" s="154"/>
      <c r="AP98" s="154"/>
      <c r="AQ98" s="154"/>
      <c r="AR98" s="154"/>
      <c r="AS98" s="161"/>
      <c r="AT98" s="154"/>
      <c r="AU98" s="154"/>
      <c r="AV98" s="154"/>
      <c r="AW98" s="154"/>
      <c r="AX98" s="154"/>
      <c r="AY98" s="154"/>
      <c r="AZ98" s="154"/>
      <c r="BA98" s="154"/>
      <c r="BB98" s="154"/>
      <c r="BC98" s="158">
        <f t="shared" si="24"/>
        <v>0</v>
      </c>
      <c r="BD98" s="158">
        <f t="shared" si="25"/>
        <v>0</v>
      </c>
      <c r="BE98" s="158">
        <f t="shared" si="26"/>
        <v>0</v>
      </c>
      <c r="BF98" s="158">
        <f t="shared" si="27"/>
        <v>0</v>
      </c>
    </row>
    <row r="99" spans="1:58" ht="12.75">
      <c r="A99" s="635" t="s">
        <v>206</v>
      </c>
      <c r="B99" s="635"/>
      <c r="C99" s="152">
        <f aca="true" t="shared" si="28" ref="C99:AH99">SUM(C73,C76,C79)</f>
        <v>1</v>
      </c>
      <c r="D99" s="152">
        <f t="shared" si="28"/>
        <v>1</v>
      </c>
      <c r="E99" s="152">
        <f t="shared" si="28"/>
        <v>1</v>
      </c>
      <c r="F99" s="152">
        <f t="shared" si="28"/>
        <v>1</v>
      </c>
      <c r="G99" s="152">
        <f t="shared" si="28"/>
        <v>1</v>
      </c>
      <c r="H99" s="152">
        <f t="shared" si="28"/>
        <v>1</v>
      </c>
      <c r="I99" s="152">
        <f t="shared" si="28"/>
        <v>1</v>
      </c>
      <c r="J99" s="152">
        <f t="shared" si="28"/>
        <v>1</v>
      </c>
      <c r="K99" s="152">
        <f t="shared" si="28"/>
        <v>1</v>
      </c>
      <c r="L99" s="152">
        <f t="shared" si="28"/>
        <v>1</v>
      </c>
      <c r="M99" s="152">
        <f t="shared" si="28"/>
        <v>9</v>
      </c>
      <c r="N99" s="152">
        <f t="shared" si="28"/>
        <v>1</v>
      </c>
      <c r="O99" s="152">
        <f t="shared" si="28"/>
        <v>1</v>
      </c>
      <c r="P99" s="152">
        <f t="shared" si="28"/>
        <v>2</v>
      </c>
      <c r="Q99" s="152">
        <f t="shared" si="28"/>
        <v>1</v>
      </c>
      <c r="R99" s="152">
        <f t="shared" si="28"/>
        <v>1</v>
      </c>
      <c r="S99" s="152">
        <f t="shared" si="28"/>
        <v>4</v>
      </c>
      <c r="T99" s="152">
        <f t="shared" si="28"/>
        <v>1</v>
      </c>
      <c r="U99" s="152">
        <f t="shared" si="28"/>
        <v>1</v>
      </c>
      <c r="V99" s="152">
        <f t="shared" si="28"/>
        <v>1</v>
      </c>
      <c r="W99" s="152">
        <f t="shared" si="28"/>
        <v>1</v>
      </c>
      <c r="X99" s="152">
        <f t="shared" si="28"/>
        <v>1</v>
      </c>
      <c r="Y99" s="152">
        <f t="shared" si="28"/>
        <v>1</v>
      </c>
      <c r="Z99" s="152">
        <f t="shared" si="28"/>
        <v>1</v>
      </c>
      <c r="AA99" s="152">
        <f t="shared" si="28"/>
        <v>4</v>
      </c>
      <c r="AB99" s="152">
        <f t="shared" si="28"/>
        <v>1</v>
      </c>
      <c r="AC99" s="152">
        <f t="shared" si="28"/>
        <v>1</v>
      </c>
      <c r="AD99" s="152">
        <f t="shared" si="28"/>
        <v>5</v>
      </c>
      <c r="AE99" s="152">
        <f t="shared" si="28"/>
        <v>1</v>
      </c>
      <c r="AF99" s="152">
        <f t="shared" si="28"/>
        <v>1</v>
      </c>
      <c r="AG99" s="152">
        <f t="shared" si="28"/>
        <v>3</v>
      </c>
      <c r="AH99" s="152">
        <f t="shared" si="28"/>
        <v>4</v>
      </c>
      <c r="AI99" s="152">
        <f aca="true" t="shared" si="29" ref="AI99:BC99">SUM(AI73,AI76,AI79)</f>
        <v>4</v>
      </c>
      <c r="AJ99" s="152">
        <f t="shared" si="29"/>
        <v>2</v>
      </c>
      <c r="AK99" s="152">
        <f t="shared" si="29"/>
        <v>1</v>
      </c>
      <c r="AL99" s="152">
        <f t="shared" si="29"/>
        <v>1</v>
      </c>
      <c r="AM99" s="152">
        <f t="shared" si="29"/>
        <v>1</v>
      </c>
      <c r="AN99" s="152">
        <f t="shared" si="29"/>
        <v>1</v>
      </c>
      <c r="AO99" s="152">
        <f t="shared" si="29"/>
        <v>1</v>
      </c>
      <c r="AP99" s="152">
        <f t="shared" si="29"/>
        <v>1</v>
      </c>
      <c r="AQ99" s="152">
        <f t="shared" si="29"/>
        <v>1</v>
      </c>
      <c r="AR99" s="152">
        <f t="shared" si="29"/>
        <v>1</v>
      </c>
      <c r="AS99" s="152">
        <f t="shared" si="29"/>
        <v>1</v>
      </c>
      <c r="AT99" s="152">
        <f t="shared" si="29"/>
        <v>1</v>
      </c>
      <c r="AU99" s="152">
        <f t="shared" si="29"/>
        <v>1</v>
      </c>
      <c r="AV99" s="152">
        <f t="shared" si="29"/>
        <v>1</v>
      </c>
      <c r="AW99" s="152">
        <f t="shared" si="29"/>
        <v>1</v>
      </c>
      <c r="AX99" s="152">
        <f t="shared" si="29"/>
        <v>1</v>
      </c>
      <c r="AY99" s="152">
        <f t="shared" si="29"/>
        <v>1</v>
      </c>
      <c r="AZ99" s="152">
        <f t="shared" si="29"/>
        <v>1</v>
      </c>
      <c r="BA99" s="152">
        <f t="shared" si="29"/>
        <v>1</v>
      </c>
      <c r="BB99" s="152">
        <f t="shared" si="29"/>
        <v>1</v>
      </c>
      <c r="BC99" s="153">
        <f t="shared" si="29"/>
        <v>1</v>
      </c>
      <c r="BD99" s="153">
        <v>11</v>
      </c>
      <c r="BE99" s="153">
        <f>SUM(BE73,BE76,BE79)</f>
        <v>9</v>
      </c>
      <c r="BF99" s="153">
        <f>SUM(BF73,BF76,BF79)</f>
        <v>4</v>
      </c>
    </row>
    <row r="100" spans="1:58" ht="12.75">
      <c r="A100" s="124"/>
      <c r="B100" s="129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7"/>
      <c r="BD100" s="127"/>
      <c r="BE100" s="127"/>
      <c r="BF100" s="127"/>
    </row>
  </sheetData>
  <sheetProtection/>
  <mergeCells count="81">
    <mergeCell ref="BC67:BF70"/>
    <mergeCell ref="C71:BB71"/>
    <mergeCell ref="BC71:BF71"/>
    <mergeCell ref="AU31:AW31"/>
    <mergeCell ref="AX31:AX33"/>
    <mergeCell ref="AL67:AO67"/>
    <mergeCell ref="AP67:AS67"/>
    <mergeCell ref="L67:O67"/>
    <mergeCell ref="T67:T69"/>
    <mergeCell ref="AT67:AT69"/>
    <mergeCell ref="A99:B99"/>
    <mergeCell ref="A27:B27"/>
    <mergeCell ref="K67:K69"/>
    <mergeCell ref="AY67:BB67"/>
    <mergeCell ref="Y67:AA67"/>
    <mergeCell ref="AB67:AB69"/>
    <mergeCell ref="AC67:AF67"/>
    <mergeCell ref="AG67:AG69"/>
    <mergeCell ref="AH67:AJ67"/>
    <mergeCell ref="AK67:AK69"/>
    <mergeCell ref="AU67:AW67"/>
    <mergeCell ref="AX67:AX69"/>
    <mergeCell ref="P31:S31"/>
    <mergeCell ref="U67:W67"/>
    <mergeCell ref="X67:X69"/>
    <mergeCell ref="AP31:AS31"/>
    <mergeCell ref="AT31:AT33"/>
    <mergeCell ref="AL31:AO31"/>
    <mergeCell ref="P67:S67"/>
    <mergeCell ref="AC31:AF31"/>
    <mergeCell ref="A63:B63"/>
    <mergeCell ref="A67:A72"/>
    <mergeCell ref="B67:B72"/>
    <mergeCell ref="C67:F67"/>
    <mergeCell ref="G67:G69"/>
    <mergeCell ref="H67:J67"/>
    <mergeCell ref="H31:J31"/>
    <mergeCell ref="T31:T33"/>
    <mergeCell ref="U31:W31"/>
    <mergeCell ref="X31:X33"/>
    <mergeCell ref="Y31:AA31"/>
    <mergeCell ref="AB31:AB33"/>
    <mergeCell ref="AY31:BB31"/>
    <mergeCell ref="BC31:BF34"/>
    <mergeCell ref="C35:BB35"/>
    <mergeCell ref="BC35:BF35"/>
    <mergeCell ref="AG31:AG33"/>
    <mergeCell ref="AH31:AJ31"/>
    <mergeCell ref="AK31:AK33"/>
    <mergeCell ref="K31:K33"/>
    <mergeCell ref="L31:O31"/>
    <mergeCell ref="G31:G33"/>
    <mergeCell ref="A31:A36"/>
    <mergeCell ref="B31:B36"/>
    <mergeCell ref="C31:F31"/>
    <mergeCell ref="AX5:AX7"/>
    <mergeCell ref="AC5:AF5"/>
    <mergeCell ref="AG5:AG7"/>
    <mergeCell ref="AH5:AJ5"/>
    <mergeCell ref="AK5:AK7"/>
    <mergeCell ref="H5:J5"/>
    <mergeCell ref="K5:K7"/>
    <mergeCell ref="AY5:BB5"/>
    <mergeCell ref="BC5:BF8"/>
    <mergeCell ref="BC9:BF9"/>
    <mergeCell ref="AL5:AO5"/>
    <mergeCell ref="AP5:AS5"/>
    <mergeCell ref="AT5:AT7"/>
    <mergeCell ref="AU5:AW5"/>
    <mergeCell ref="C9:BB9"/>
    <mergeCell ref="L5:O5"/>
    <mergeCell ref="P5:S5"/>
    <mergeCell ref="AB5:AB7"/>
    <mergeCell ref="A5:A10"/>
    <mergeCell ref="B5:B10"/>
    <mergeCell ref="C5:F5"/>
    <mergeCell ref="G5:G7"/>
    <mergeCell ref="T5:T7"/>
    <mergeCell ref="U5:W5"/>
    <mergeCell ref="X5:X7"/>
    <mergeCell ref="Y5:AA5"/>
  </mergeCells>
  <printOptions/>
  <pageMargins left="0.16" right="0.16" top="0.17" bottom="0.22" header="0.16" footer="0.17"/>
  <pageSetup horizontalDpi="600" verticalDpi="600" orientation="landscape" paperSize="9" scale="65" r:id="rId1"/>
  <rowBreaks count="3" manualBreakCount="3">
    <brk id="27" max="57" man="1"/>
    <brk id="6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2024-02-02T13:37:24Z</cp:lastPrinted>
  <dcterms:created xsi:type="dcterms:W3CDTF">2011-04-07T17:10:47Z</dcterms:created>
  <dcterms:modified xsi:type="dcterms:W3CDTF">2024-02-14T11:17:05Z</dcterms:modified>
  <cp:category/>
  <cp:version/>
  <cp:contentType/>
  <cp:contentStatus/>
</cp:coreProperties>
</file>